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80" windowHeight="9480"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<sst xmlns="http://schemas.openxmlformats.org/spreadsheetml/2006/main" count="1131" uniqueCount="869">
  <si>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</si>
  <si>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</si>
  <si>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</si>
  <si>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</si>
  <si>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</si>
  <si>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</si>
  <si>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</si>
  <si>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</si>
  <si>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</si>
  <si>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</si>
  <si>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</si>
  <si>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</si>
  <si>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</si>
  <si>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</si>
  <si>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</si>
  <si>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</si>
  <si>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</si>
  <si>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</si>
  <si>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</si>
  <si>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</si>
  <si>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</si>
  <si>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</si>
  <si>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</si>
  <si>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</si>
  <si>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</si>
  <si>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</si>
  <si>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</si>
  <si>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</si>
  <si>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</si>
  <si>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</si>
  <si>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</si>
  <si>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</si>
  <si>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</si>
  <si>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</si>
  <si>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</si>
  <si>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</si>
  <si>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</si>
  <si>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</si>
  <si>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</si>
  <si>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</si>
  <si>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</si>
  <si>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</si>
  <si>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</si>
  <si>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</si>
  <si>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</si>
  <si>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</si>
  <si>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</si>
  <si>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</si>
  <si>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</si>
  <si>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</si>
  <si>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</si>
  <si>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</si>
  <si>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</si>
  <si>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</si>
  <si>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</si>
  <si>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</si>
  <si>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</si>
  <si>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</si>
  <si>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</si>
  <si>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</si>
  <si>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</si>
  <si>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</si>
  <si>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</si>
  <si>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</si>
  <si>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</si>
  <si>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</si>
  <si>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</si>
  <si>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</si>
  <si>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</si>
  <si>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</si>
  <si>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</si>
  <si>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</si>
  <si>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</si>
  <si>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</si>
  <si>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</si>
  <si>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</si>
  <si>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</si>
  <si>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</si>
  <si>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</si>
  <si>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</si>
  <si>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</si>
  <si>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</si>
  <si>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</si>
  <si>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</si>
  <si>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</si>
  <si>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</si>
  <si>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</si>
  <si>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</si>
  <si>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</si>
  <si>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</si>
  <si>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</si>
  <si>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</si>
  <si>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</si>
  <si>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</si>
  <si>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</si>
  <si>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</si>
  <si>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</si>
  <si>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</si>
  <si>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</si>
  <si>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</si>
  <si>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</si>
  <si>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</si>
  <si>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</si>
  <si>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</si>
  <si>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</si>
  <si>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</si>
  <si>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</si>
  <si>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</si>
  <si>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</si>
  <si>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</si>
  <si>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</si>
  <si>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</si>
  <si>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</si>
  <si>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</si>
  <si>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</si>
  <si>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</si>
  <si>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</si>
  <si>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</si>
  <si>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</si>
  <si>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</si>
  <si>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</si>
  <si>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</si>
  <si>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</si>
  <si>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</si>
  <si>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</si>
  <si>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</si>
  <si>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</si>
  <si>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</si>
  <si>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</si>
  <si>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</si>
  <si>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</si>
  <si>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</si>
  <si>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</si>
  <si>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</si>
  <si>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</si>
  <si>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</si>
  <si>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</si>
  <si>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</si>
  <si>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</si>
  <si>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</si>
  <si>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</si>
  <si>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</si>
  <si>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</si>
  <si>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</si>
  <si>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</si>
  <si>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</si>
  <si>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</si>
  <si>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</si>
  <si>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</si>
  <si>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</si>
  <si>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</si>
  <si>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</si>
  <si>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</si>
  <si>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</si>
  <si>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</si>
  <si>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</si>
  <si>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</si>
  <si>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</si>
  <si>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</si>
  <si>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</si>
  <si>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</si>
  <si>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</si>
  <si>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</si>
  <si>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</si>
  <si>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</si>
  <si>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</si>
  <si>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</si>
  <si>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</si>
  <si>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</si>
  <si>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</si>
  <si>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</si>
  <si>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</si>
  <si>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</si>
  <si>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</si>
  <si>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</si>
  <si>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</si>
  <si>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</si>
  <si>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</si>
  <si>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</si>
  <si>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</si>
  <si>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</si>
  <si>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</si>
  <si>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</si>
  <si>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</si>
  <si>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</si>
  <si>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</si>
  <si>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</si>
  <si>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</si>
  <si>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</si>
  <si>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</si>
  <si>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</si>
  <si>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</si>
  <si>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</si>
  <si>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</si>
  <si>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</si>
  <si>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</si>
  <si>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</si>
  <si>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</si>
  <si>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</si>
  <si>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</si>
  <si>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</si>
  <si>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</si>
  <si>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</si>
  <si>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</si>
  <si>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</si>
  <si>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</si>
  <si>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</si>
  <si>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</si>
  <si>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</si>
  <si>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</si>
  <si>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</si>
  <si>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</si>
  <si>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</si>
  <si>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</si>
  <si>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</si>
  <si>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</si>
  <si>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</si>
  <si>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</si>
  <si>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</si>
  <si>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</si>
  <si>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</si>
  <si>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</si>
  <si>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</si>
  <si>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</si>
  <si>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</si>
  <si>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</si>
  <si>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</si>
  <si>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</si>
  <si>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</si>
  <si>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</si>
  <si>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</si>
  <si>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</si>
  <si>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</si>
  <si>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</si>
  <si>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</si>
  <si>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</si>
  <si>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</si>
  <si>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</si>
  <si>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</si>
  <si>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</si>
  <si>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</si>
  <si>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</si>
  <si>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</si>
  <si>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</si>
  <si>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</si>
  <si>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</si>
  <si>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</si>
  <si>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</si>
  <si>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</si>
  <si>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</si>
  <si>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</si>
  <si>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</si>
  <si>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</si>
  <si>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</si>
  <si>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</si>
  <si>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</si>
  <si>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</si>
  <si>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</si>
  <si>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</si>
  <si>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</si>
  <si>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</si>
  <si>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</si>
  <si>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</si>
  <si>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</si>
  <si>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</si>
  <si>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</si>
  <si>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</si>
  <si>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</si>
  <si>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</si>
  <si>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</si>
  <si>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</si>
  <si>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</si>
  <si>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</si>
  <si>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</si>
  <si>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</si>
  <si>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</si>
  <si>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</si>
  <si>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</si>
  <si>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</si>
  <si>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</si>
  <si>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</si>
  <si>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</si>
  <si>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</si>
  <si>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</si>
  <si>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</si>
  <si>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</si>
  <si>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</si>
  <si>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</si>
  <si>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</si>
  <si>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</si>
  <si>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</si>
  <si>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</si>
  <si>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</si>
  <si>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</si>
  <si>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</si>
  <si>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</si>
  <si>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</si>
  <si>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</si>
  <si>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</si>
  <si>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</si>
  <si>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</si>
  <si>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</si>
  <si>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</si>
  <si>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</si>
  <si>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</si>
  <si>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</si>
  <si>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</si>
  <si>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</si>
  <si>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</si>
  <si>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</si>
  <si>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</si>
  <si>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</si>
  <si>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</si>
  <si>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</si>
  <si>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</si>
  <si>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</si>
  <si>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</si>
  <si>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</si>
  <si>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</si>
  <si>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</si>
  <si>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</si>
  <si>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</si>
  <si>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</si>
  <si>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</si>
  <si>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</si>
  <si>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</si>
  <si>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</si>
  <si>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</si>
  <si>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</si>
  <si>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</si>
  <si>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</si>
  <si>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</si>
  <si>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</si>
  <si>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</si>
  <si>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</si>
  <si>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</si>
  <si>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</si>
  <si>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</si>
  <si>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</si>
  <si>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</si>
  <si>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</si>
  <si>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</si>
  <si>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</si>
  <si>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</si>
  <si>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</si>
  <si>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</si>
  <si>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</si>
  <si>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</si>
  <si>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</si>
  <si>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</si>
  <si>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</si>
  <si>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</si>
  <si>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</si>
  <si>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</si>
  <si>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</si>
  <si>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</si>
  <si>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</si>
  <si>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</si>
  <si>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</si>
  <si>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</si>
  <si>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</si>
  <si>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</si>
  <si>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</si>
  <si>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</si>
  <si>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</si>
  <si>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</si>
  <si>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</si>
  <si>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</si>
  <si>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</si>
  <si>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</si>
  <si>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</si>
  <si>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</si>
  <si>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</si>
  <si>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</si>
  <si>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</si>
  <si>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</si>
  <si>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</si>
  <si>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</si>
  <si>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</si>
  <si>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</si>
  <si>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</si>
  <si>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</si>
  <si>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</si>
  <si>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</si>
  <si>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</si>
  <si>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</si>
  <si>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</si>
  <si>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</si>
  <si>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</si>
  <si>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</si>
  <si>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</si>
  <si>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</si>
  <si>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</si>
  <si>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</si>
  <si>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</si>
  <si>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</si>
  <si>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</si>
  <si>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</si>
  <si>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</si>
  <si>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</si>
  <si>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</si>
  <si>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</si>
  <si>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</si>
  <si>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</si>
  <si>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</si>
  <si>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</si>
  <si>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</si>
  <si>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</si>
  <si>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</si>
  <si>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</si>
  <si>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</si>
  <si>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</si>
  <si>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</si>
  <si>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</si>
  <si>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</si>
  <si>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</si>
  <si>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</si>
  <si>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</si>
  <si>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</si>
  <si>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</si>
  <si>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</si>
  <si>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</si>
  <si>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</si>
  <si>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</si>
  <si>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</si>
  <si>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</si>
  <si>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</si>
  <si>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</si>
  <si>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</si>
  <si>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</si>
  <si>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</si>
  <si>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</si>
  <si>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</si>
  <si>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</si>
  <si>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</si>
  <si>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</si>
  <si>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</si>
  <si>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</si>
  <si>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</si>
  <si>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</si>
  <si>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</si>
  <si>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</si>
  <si>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</si>
  <si>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</si>
  <si>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</si>
  <si>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</si>
  <si>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</si>
  <si>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</si>
  <si>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</si>
  <si>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</si>
  <si>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</si>
  <si>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</si>
  <si>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</si>
  <si>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</si>
  <si>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</si>
  <si>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</si>
  <si>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</si>
  <si>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Príloha č. 5 (P5Poznámky)</t>
  </si>
  <si>
    <t>D.</t>
  </si>
  <si>
    <t>A.I.</t>
  </si>
  <si>
    <t>Ozn.</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</si>
  <si>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</si>
  <si>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</si>
  <si>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</si>
  <si>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</si>
  <si>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</si>
  <si>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</si>
  <si>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</si>
  <si>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</si>
  <si>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</si>
  <si>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</si>
  <si>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</si>
  <si>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</si>
  <si>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</si>
  <si>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</si>
  <si>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</si>
  <si>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</si>
  <si>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</si>
  <si>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</si>
  <si>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</si>
  <si>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</si>
  <si>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</si>
  <si>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</si>
  <si>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</si>
  <si>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</si>
  <si>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</si>
  <si>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</si>
  <si>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</si>
  <si>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</si>
  <si>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</si>
  <si>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</si>
  <si>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</si>
  <si>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</si>
  <si>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</si>
  <si>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</si>
  <si>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Výsledok hospodárenia z finančnej činnosti</t>
  </si>
  <si>
    <t>Ostatné kapitálové fondy</t>
  </si>
  <si>
    <t>Výsledok hospodárenia minulých rokov</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</si>
  <si>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</si>
  <si>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</si>
  <si>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</si>
  <si>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</si>
  <si>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</si>
  <si>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</si>
  <si>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</si>
  <si>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</si>
  <si>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</si>
  <si>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</si>
  <si>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</si>
  <si>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</si>
  <si>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</si>
  <si>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</si>
  <si>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</si>
  <si>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</si>
  <si>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</si>
  <si>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</si>
  <si>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</si>
  <si>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</si>
  <si>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</si>
  <si>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</si>
  <si>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</si>
  <si>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</si>
  <si>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</si>
  <si>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</si>
  <si>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</si>
  <si>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</si>
  <si>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</si>
  <si>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</si>
  <si>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</si>
  <si>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</si>
  <si>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</si>
  <si>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</si>
  <si>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</si>
  <si>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</si>
  <si>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</si>
  <si>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</si>
  <si>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</si>
  <si>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</si>
  <si>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</si>
  <si>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</si>
  <si>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</si>
  <si>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</si>
  <si>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</si>
  <si>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</si>
  <si>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</si>
  <si>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</si>
  <si>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</si>
  <si>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</si>
  <si>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</si>
  <si>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</si>
  <si>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</si>
  <si>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</si>
  <si>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</si>
  <si>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</si>
  <si>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</si>
  <si>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</si>
  <si>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</si>
  <si>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</si>
  <si>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</si>
  <si>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</si>
  <si>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Výdavky na zaplatené dividendy a iné podiely na zisku, s výnimkou tých, ktoré sa začleňujú do finančných činností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</si>
  <si>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</si>
  <si>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</si>
  <si>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</si>
  <si>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</si>
  <si>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</si>
  <si>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</si>
  <si>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</si>
  <si>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</si>
  <si>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</si>
  <si>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</si>
  <si>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</si>
  <si>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</si>
  <si>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</si>
  <si>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</si>
  <si>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</si>
  <si>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</si>
  <si>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</si>
  <si>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</si>
  <si>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</si>
  <si>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</si>
  <si>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</si>
  <si>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</si>
  <si>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</si>
  <si>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</si>
  <si>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</si>
  <si>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</si>
  <si>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</si>
  <si>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</si>
  <si>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</si>
  <si>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</si>
  <si>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</si>
  <si>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</si>
  <si>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Sociálne poistenie</t>
  </si>
  <si>
    <t>Základné imanie (v EUR):</t>
  </si>
  <si>
    <t>Skutočnosť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</si>
  <si>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</si>
  <si>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</si>
  <si>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</si>
  <si>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</si>
  <si>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</si>
  <si>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</si>
  <si>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</si>
  <si>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</si>
  <si>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</si>
  <si>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</si>
  <si>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</si>
  <si>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</si>
  <si>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</si>
  <si>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</si>
  <si>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</si>
  <si>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</si>
  <si>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</si>
  <si>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</si>
  <si>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</si>
  <si>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</si>
  <si>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</si>
  <si>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</si>
  <si>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</si>
  <si>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</si>
  <si>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</si>
  <si>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</si>
  <si>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</si>
  <si>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</si>
  <si>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</si>
  <si>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</si>
  <si>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</si>
  <si>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</si>
  <si>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</si>
  <si>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</si>
  <si>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</si>
  <si>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</si>
  <si>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</si>
  <si>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</si>
  <si>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</si>
  <si>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</si>
  <si>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</si>
  <si>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</si>
  <si>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</si>
  <si>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</si>
  <si>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</si>
  <si>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</si>
  <si>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</si>
  <si>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</si>
  <si>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</si>
  <si>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</si>
  <si>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</si>
  <si>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</si>
  <si>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</si>
  <si>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</si>
  <si>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</si>
  <si>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</si>
  <si>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</si>
  <si>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</si>
  <si>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</si>
  <si>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</si>
  <si>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</si>
  <si>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</si>
  <si>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</si>
  <si>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</si>
  <si>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</si>
  <si>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</si>
  <si>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</si>
  <si>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</si>
  <si>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</si>
  <si>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</si>
  <si>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</si>
  <si>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</si>
  <si>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</si>
  <si>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</si>
  <si>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</si>
  <si>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</si>
  <si>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</si>
  <si>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</si>
  <si>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</si>
  <si>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</si>
  <si>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</si>
  <si>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</si>
  <si>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</si>
  <si>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</si>
  <si>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</si>
  <si>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</si>
  <si>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</si>
  <si>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</si>
  <si>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</si>
  <si>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</si>
  <si>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</si>
  <si>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</si>
  <si>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</si>
  <si>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</si>
  <si>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</si>
  <si>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</si>
  <si>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</si>
  <si>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</si>
  <si>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</si>
  <si>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</si>
  <si>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</si>
  <si>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</si>
  <si>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</si>
  <si>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</si>
  <si>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</si>
  <si>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</si>
  <si>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</si>
  <si>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</si>
  <si>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</si>
  <si>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</si>
  <si>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</si>
  <si>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</si>
  <si>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</si>
  <si>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</si>
  <si>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</si>
  <si>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</si>
  <si>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</si>
  <si>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</si>
  <si>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</si>
  <si>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</si>
  <si>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</si>
  <si>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</si>
  <si>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</si>
  <si>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</si>
  <si>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</si>
  <si>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</si>
  <si>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</si>
  <si>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</si>
  <si>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</si>
  <si>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</si>
  <si>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</si>
  <si>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</si>
  <si>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</si>
  <si>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</si>
  <si>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</si>
  <si>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</si>
  <si>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</si>
  <si>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</si>
  <si>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</si>
  <si>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</si>
  <si>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</si>
  <si>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</si>
  <si>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</si>
  <si>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</si>
  <si>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</si>
  <si>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</si>
  <si>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</si>
  <si>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</si>
  <si>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</si>
  <si>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</si>
  <si>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</si>
  <si>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</si>
  <si>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</si>
  <si>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</si>
  <si>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</si>
  <si>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</si>
  <si>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</si>
  <si>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</si>
  <si>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</si>
  <si>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</si>
  <si>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</si>
  <si>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</si>
  <si>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</si>
  <si>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</si>
  <si>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</si>
  <si>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</si>
  <si>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</si>
  <si>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</si>
  <si>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</si>
  <si>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</si>
  <si>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</si>
  <si>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</si>
  <si>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</si>
  <si>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</si>
  <si>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</si>
  <si>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</si>
  <si>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</si>
  <si>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</si>
  <si>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</si>
  <si>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</si>
  <si>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</si>
  <si>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</si>
  <si>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</si>
  <si>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</si>
  <si>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</si>
  <si>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</si>
  <si>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</si>
  <si>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</si>
  <si>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</si>
  <si>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</si>
  <si>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</si>
  <si>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</si>
  <si>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</si>
  <si>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</si>
  <si>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</si>
  <si>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</si>
  <si>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</si>
  <si>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</si>
  <si>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</si>
  <si>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</si>
  <si>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</si>
  <si>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</si>
  <si>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</si>
  <si>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</si>
  <si>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</si>
  <si>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</si>
  <si>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2017</t>
  </si>
  <si>
    <t>31 420 664</t>
  </si>
  <si>
    <t>01.01.2017</t>
  </si>
  <si>
    <t>31.12.2017</t>
  </si>
  <si>
    <t>akciová spoločnosť</t>
  </si>
  <si>
    <t>Hotel Flóra,a.s.</t>
  </si>
  <si>
    <t>x</t>
  </si>
  <si>
    <t>01.01.2017 - 31.12.2017</t>
  </si>
  <si>
    <t>01.01.2016 - 31.12.2016</t>
  </si>
  <si>
    <t>17.novembra 14</t>
  </si>
  <si>
    <t>914 51</t>
  </si>
  <si>
    <t>Trenčianske Teplice</t>
  </si>
  <si>
    <t>Ing.Milan Páleník</t>
  </si>
  <si>
    <t>032</t>
  </si>
  <si>
    <t>655 56 66</t>
  </si>
  <si>
    <t>655 28 24</t>
  </si>
  <si>
    <t>ekonom@hotelflora.sk</t>
  </si>
  <si>
    <t>www.hotelflora.sk</t>
  </si>
  <si>
    <t>01.09.1992</t>
  </si>
  <si>
    <t>1 391 748,00</t>
  </si>
  <si>
    <t>poľnohospodárske družstvá okresov Trenčín, Topoľčany, Trnava</t>
  </si>
  <si>
    <t xml:space="preserve">internetová stránka emitenta,denná tlač s celoštátnou pôsobnosťou - Hospodárske  noviny internetová stránka emitenta,denná tlač s celoštátnou pôsobnosťou - Hospodárske  noviny </t>
  </si>
  <si>
    <t xml:space="preserve">sprostredkovanie ambulantného kúpeľného liečenia -pohostinstvo a ubytovacie služby -zmenárenská činnosť -poriadanie kultúrnych a zábavných podujatí -služby práčovne -príležitostná nehromadná preprava osôb -prenájom motorových vozidiel -prevádzkovanie plateného parkoviska -sprostredk.nákupu  predaja  a prenájmu nehnuteľností - prieskum trhu -kúpa tovaru na účely jeho predaja konečnému spotrebiteľovi v rozsahu voľných živností - prenájom nehnuteľností spojený s poskytovaním iných ako základných služieb -  prenájom strojov a prístrojov bez obsluhujúceho personálu -požičiavanie šport. potrieb - prevádzkovanie telových. zariad. a zariadení slúžiacich regenerácii - poskytovanie zdrav. starostlivosti v zdrav. zariadení ambulantnej zdrav. starostlivosti zariadenia spoločných vyšetrovacích a liečebných zložiek v odbore fyziatria, balneológia a liečebná rehabilitácia na základe rozhodnutia TSK  </t>
  </si>
  <si>
    <t>áno</t>
  </si>
  <si>
    <t>D.E.A.Consult Trenčín s.r.o., Braneckého 8, 911 01 Trenčín, licencia č.113  SKAU</t>
  </si>
  <si>
    <t>...04. 2018</t>
  </si>
  <si>
    <t>nie</t>
  </si>
  <si>
    <t xml:space="preserve">Podnikateľský zámer akciovej spoločnosti stanovil pre rok 2017 vyprodukovať výnosy vo výške 1 210 319 €,pri čerpaní nákladov vo výške 1 150 787 €, čím mal byť vytvorený zisk pred zdanením v objeme 59 532 €. V skutočnosti boli dosiahnuté výnosy v sume 1 260 972  €. Náklady boli čerpané v objeme 1 187 958 €, čo predstavuje tvorbu zisku pred zdanením v sume 73 014  €. Po zúčtovaní dani z príjmov v sume 9 343 €, rozdielu odloženého daňového záväzku a daňovej pohľadávky vo výške 6 626 €,   spoločnosť dosiahla zisk po zdanení v sume 70 297 €.  Medziročne vzrástla   vyťaženosť izieb hotela na 68,4 % oproti 64,0 % minulého roka. Hotel návštivilo počas roka 8 329  hostí, čo je  o  434  viac    oproti  roku  2016. Komentár k vývoju účtovnej jednotky v roku 2017 je v Prílohe č.12.                                                                                                                                                          V spoločnosti nedošlo počas roka  k dôležitým udalostiam, ktoré mali vplyv a  dopad na  účtovnú závierku. </t>
  </si>
  <si>
    <t xml:space="preserve">V spoločnosti nenastali žiadne udalosti osobitného významu po skončení účtovného obdobia     </t>
  </si>
  <si>
    <t>Spoločnosť nevykazuje v sledovanom období náklady na výskum a vývoj.</t>
  </si>
  <si>
    <t>Spoločnosť v sledovanom období nenadobudla  do svojho majetku žiadne vlastné akcie, dočasné listy, obchodné podiely, alebo akcie iných spoločností, alebo materskej účtovnej jednotky.</t>
  </si>
  <si>
    <t>O naložení s vytvoreným ziskom  za účtovné obdobie roku 2017 vo výške 70 297  €  rozhodne  valné zhromaždenie v mesiaci jún 2018. Návrh štatutárneho orgánu valnému zhromaždeniu je nasledovný:                                                                                                                                                                                                                                             - prídel do rezervného fondu v sume  7 030 € 
- prevod na nerozdelený zisk minulých  rokov  sume 63 267 €</t>
  </si>
  <si>
    <t xml:space="preserve">Spoločnosti nie sú známe  osobitné  predpisy, podľa ktorých by  bolo treba zverejňovať potrebné údaje. </t>
  </si>
  <si>
    <t>Účtovná jednotka nemá organizačnú  zložku v zahraničí.</t>
  </si>
  <si>
    <t>Spoločnosť nepoužíva zabezpečovacie deriváty a iné nástroje podľa zákona č. 566/2001 Z. z. o cenných papieroch,
takže spoločnosť nie je vystavená vážnym finančným rizikám, ktoré zahŕňajú dôsledky pohybu kurzov cudzích mien. Vo svojom komplexnom programe riadenia rizika sa spoločnosť sústreďuje na nepredvídateľnosť finančných trhov a snaží sa minimalizovať možné negatívne dôsledky na finančnú situáciu spoločnosti. Hlavným rizikom vyplývajúcim z finančných nástrojov spoločnosti sú riziko nesplatenia pohľadávok a riziko nedostatočnej likvidity.</t>
  </si>
  <si>
    <t xml:space="preserve">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prostriedkov. </t>
  </si>
  <si>
    <t>Povinnosť zverejniť vyhlásenie o správe a riadení vyplýva pre Spoločnosť z toho dôvodu, že emitovala cenné papiere, ktoré boli prijaté na obchodovanie na regulovanom voľnom trhu. Regulovaným trhom  sa v zmysle platnej legislatívy rozumejú všetky trhy organizované Burzou cenných papierov v Bratislave, a.s. (BCPB), t.j. kótovaný hlavný trh, kótovaný paralelný trh a regulovaný voľný trh.  So Zjednoteným kódexom správy a riadenia  spoločnosti, vypracovaným Burzou cenných papierov v Bratislave, boli oboznámení členovia predstavenstva a dozornej  rady Spoločnosti na svojom spoločnom zasadnutí dňa 28.1.2008 a uznesením č.5/2008 ho zobrali na vedomie. Po vypracovaní bol  Kódex správy a riadenia schválený a prijatý členmi predstavenstva a dozornej rady na spoločnom zasadnutí dňa 23.11.2009, uznesením č.15/2009. Je dostupný na www.hotelflora.sk.</t>
  </si>
  <si>
    <t xml:space="preserve">Kódex správy a riadenia spoločnosti, ako aj pravidlá Burzy cenných papierov v Bratislave upravujú zverejňovanie všetkých podstatných informácií. Dodržiavanie uvedených predpisov zo strany Spoločnosti zabezpečuje všetkým akcionárom a potenciálnym akcionárom prístup k informáciám o finančnej situácii, hospodárskych výsledkoch, vlastníctve a riadení spoločnosti, na základe čoho môžu robiť kvalifikované investičné rozhodnutia.
 Riadenie spoločnosti je v zmysle stanov a organizačnej štruktúry nasledovné: 
1. Dozorná rada
2. Predstavenstvo
3. Vrcholový manažment
4. Stredný manažment
5. Zamestnanci
 Významné informácie o metódach riadenia sú zverejňované vo forme interných noriem, príkazov, organizačných   smerníc , vnútropodnikových  smerníc a metodických  pokynov , ktoré sú prístupné v písomnej ako aj  elektronickej forme na intranetovej stránke spoločnosti.   
Metódy riadenia sú  zamerané aj  na kvalitu poskytovaných služieb, spokojnosť zákazníka a dodržiavanie základných potrieb zamestnancov.
</t>
  </si>
  <si>
    <t>Informácie o odchýlkach od kódexu o riadení spoločnosti nie sú aktuálne.</t>
  </si>
  <si>
    <t xml:space="preserve">Viď Príloha č. 12 - ďalšie skutočnosti k ročnej finančnej správe za rok 2017  </t>
  </si>
  <si>
    <t>akcia kmeňová</t>
  </si>
  <si>
    <t>na meno</t>
  </si>
  <si>
    <t>zaknihované CP</t>
  </si>
  <si>
    <t>6798</t>
  </si>
  <si>
    <t>33,193</t>
  </si>
  <si>
    <t>2213</t>
  </si>
  <si>
    <t>331,939</t>
  </si>
  <si>
    <t>1300</t>
  </si>
  <si>
    <t>text.príloha</t>
  </si>
  <si>
    <t>SK1110000421</t>
  </si>
  <si>
    <t>SK1110000439</t>
  </si>
  <si>
    <t>SK1110003508</t>
  </si>
  <si>
    <t>100%</t>
  </si>
  <si>
    <t>prijaté</t>
  </si>
  <si>
    <t>neobmedzené</t>
  </si>
  <si>
    <t xml:space="preserve">Kvalifikovanú účasť na základnom imaní našej spoločnosti má akcionár Jednotný majetkový fond zväzov odborových organizácií v SR Bratislava, ktorý vlastní akcie predstavujúce 80,38 % základného imania našej </t>
  </si>
  <si>
    <t>Stanovy spoločnosti nedávajú možnosť  pre majiteľov cenných papierov  na žiadne  práva osobitnej kontroly.</t>
  </si>
  <si>
    <t>Stanovy spoločnosti neumožňujú žiadne obmedzenia hlasovacích práv pre majiteľov cenných papierov.</t>
  </si>
  <si>
    <t>Nie sú v súčasnosti známe žiadne dohody, ktoré by viedli k obmedzeniam prevoditeľnosti cenných papierov a k obmedzeniam hlasovacích práv.</t>
  </si>
  <si>
    <t xml:space="preserve">Viď Príloha č. 12 - ďalšie skutočnosti k ročnej finančnej správe za rok 2016 </t>
  </si>
  <si>
    <t>Právomoci rozhodnúť o vydaní alebo spätnom odkúpení akcií sú v kompetencii valného zhromaždenia.</t>
  </si>
  <si>
    <t>Spoločnosti nie sú známe žiadne uzavreté dohody charakteru uvedeného v tomto  odseku.</t>
  </si>
  <si>
    <t>priemerný počet zamestnancov neprekročil 500</t>
  </si>
  <si>
    <t>Spoločnosť nesplnila požadované podmienky v §20,ods.13.</t>
  </si>
  <si>
    <t>Dolupodpísaní, Ing. Miroslav Godál, predseda predstavenstva  a Ing.Milan Páleník, prokurista akciovej spoločnosti  Hotel Flóra, IČO: 31420664 vyhlasujeme, že podľa naších najlepších znalostí, poskytuje účtovná závierka k 31.12.2017 vypracovaná v súlade s osobitnými predpismi, pravdivý a verný obraz aktív, pasív,finančnej situácie a hospodárskeho výsledku emitenta.</t>
  </si>
  <si>
    <t xml:space="preserve">Vnútornú kontrolu a riadenie rizík zabezpečuje dozorná rada, ktorá dohliada na výkon pôsobnosti predstavenstva. Dozorná rada predkladá závery z kontrolnej činnosti valnému zhromaždeniu. Právomoci dozornej rady sú uvedené v stanovách spoločnosti.
Systém vnútornej kontroly na  riadiacom stupni – vrcholový, stredný manažment a zamestnanci  je realizovaný v zmysle platných vnútropodnikových smerníc a iných riadiacich aktov , platných k 31.12.2017. Tento je v písomnej a elektronickej forme uvedený na intranetovej stránke spoločnosti. 
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Vnútornú kontrolu a riadenie rizík zabezpečuje dozorná rada, ktorá dohliada na výkon pôsobnosti predstavenstva. Dozorná rada predkladá závery z kontrolnej činnosti valnému zhromaždeniu. Právomoci dozornej rady sú uvedené v stanovách spoločnosti.
Systém vnútornej kontroly na  riadiacom stupni – vrcholový, stredný manažment a zamestnanci  je realizovaný v zmysle platných vnútropodnikových smerníc a iných riadiacich aktov , platných k 31.12.2016. Tento je v písomnej a elektronickej forme uvedený na intranetovej stránke spoločnosti. 
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t>
  </si>
  <si>
    <t>Budúci vývoj  Spoločnosti pre rok  2018 predstavuje  podnikateľský zámer , ktorého    definitívnu  podobu schváli valné zhromaždenie v mesiaci jún 2018.  Tento podnikateľský zámer vychádza    z výsledkov dosiahnutých v roku 2017 a v prvých dvoch  mesiacoch   kalendárneho roka 2018.   Podnikateľský zámer   pre rok 2018 predpokladá dosiahnutie výnosov  1 314 923 € , pri čerpaní nákladov 1 252 013 € , z čoho výplýva, že Spoločnosť očakáva tvorbu zisku pred zdanením v sume 62 910 €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</si>
</sst>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65">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medium"/>
      <bottom style="medium"/>
    </border>
    <border>
      <left style="thin"/>
      <right style="medium"/>
      <top style="medium"/>
      <bottom style="medium"/>
    </border>
    <border>
      <left style="medium"/>
      <right style="medium"/>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0" borderId="0" applyNumberFormat="0" applyBorder="0" applyAlignment="0" applyProtection="0"/>
    <xf numFmtId="0" fontId="3" fillId="0" borderId="0" applyNumberFormat="0" applyFill="0" applyBorder="0" applyAlignment="0" applyProtection="0"/>
    <xf numFmtId="0" fontId="5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790">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7" xfId="0" applyFont="1" applyFill="1" applyBorder="1" applyAlignment="1" applyProtection="1">
      <alignment horizontal="center" vertical="center" wrapText="1"/>
      <protection/>
    </xf>
    <xf numFmtId="49" fontId="11" fillId="34" borderId="27"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7"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wrapText="1" shrinkToFit="1"/>
      <protection/>
    </xf>
    <xf numFmtId="49" fontId="5"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0" fontId="5" fillId="0" borderId="20"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0" fontId="21" fillId="0" borderId="29" xfId="0" applyFont="1" applyFill="1" applyBorder="1" applyAlignment="1">
      <alignment/>
    </xf>
    <xf numFmtId="0" fontId="21" fillId="0" borderId="13" xfId="0" applyFont="1" applyFill="1" applyBorder="1" applyAlignment="1">
      <alignment/>
    </xf>
    <xf numFmtId="0" fontId="22" fillId="0" borderId="22" xfId="0" applyFont="1" applyBorder="1" applyAlignment="1">
      <alignment/>
    </xf>
    <xf numFmtId="0" fontId="23" fillId="0" borderId="19" xfId="0" applyFont="1" applyBorder="1" applyAlignment="1">
      <alignment/>
    </xf>
    <xf numFmtId="0" fontId="22" fillId="0" borderId="24" xfId="0" applyFont="1" applyBorder="1" applyAlignment="1">
      <alignment/>
    </xf>
    <xf numFmtId="0" fontId="24" fillId="0" borderId="19" xfId="0" applyFont="1" applyBorder="1" applyAlignment="1">
      <alignment/>
    </xf>
    <xf numFmtId="0" fontId="22" fillId="0" borderId="30" xfId="0" applyFont="1" applyBorder="1" applyAlignment="1">
      <alignment/>
    </xf>
    <xf numFmtId="0" fontId="24" fillId="0" borderId="31" xfId="0" applyFont="1" applyBorder="1" applyAlignment="1">
      <alignment/>
    </xf>
    <xf numFmtId="0" fontId="22" fillId="0" borderId="32" xfId="0" applyFont="1" applyBorder="1" applyAlignment="1">
      <alignment/>
    </xf>
    <xf numFmtId="0" fontId="24" fillId="0" borderId="33" xfId="0" applyFont="1" applyBorder="1" applyAlignment="1">
      <alignment/>
    </xf>
    <xf numFmtId="0" fontId="24" fillId="0" borderId="34" xfId="0" applyFont="1" applyBorder="1" applyAlignment="1">
      <alignment/>
    </xf>
    <xf numFmtId="0" fontId="22" fillId="0" borderId="24" xfId="0" applyFont="1" applyFill="1" applyBorder="1" applyAlignment="1">
      <alignment/>
    </xf>
    <xf numFmtId="0" fontId="5"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8" fillId="0" borderId="35"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6" xfId="0" applyNumberFormat="1" applyFont="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7" xfId="0" applyNumberFormat="1" applyFont="1" applyBorder="1" applyAlignment="1" applyProtection="1">
      <alignment horizontal="left" vertical="center" indent="2"/>
      <protection/>
    </xf>
    <xf numFmtId="49" fontId="8" fillId="0" borderId="38"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8"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9" xfId="0" applyNumberFormat="1" applyFont="1" applyBorder="1" applyAlignment="1" applyProtection="1">
      <alignment horizontal="center" vertical="center" wrapText="1"/>
      <protection/>
    </xf>
    <xf numFmtId="49" fontId="8" fillId="0" borderId="39"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center"/>
      <protection/>
    </xf>
    <xf numFmtId="49" fontId="8" fillId="0" borderId="29" xfId="0" applyNumberFormat="1" applyFont="1" applyBorder="1" applyAlignment="1" applyProtection="1">
      <alignment vertical="center" wrapText="1"/>
      <protection/>
    </xf>
    <xf numFmtId="49" fontId="8" fillId="0" borderId="29" xfId="0" applyNumberFormat="1" applyFont="1" applyBorder="1" applyAlignment="1" applyProtection="1">
      <alignment vertical="center" wrapText="1" shrinkToFit="1"/>
      <protection/>
    </xf>
    <xf numFmtId="49" fontId="8" fillId="0" borderId="41"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protection/>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8" fillId="0" borderId="44"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8"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49" fontId="6" fillId="0" borderId="18" xfId="0" applyNumberFormat="1" applyFont="1" applyBorder="1" applyAlignment="1" applyProtection="1">
      <alignment vertical="center" wrapText="1" shrinkToFit="1"/>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5"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5" fillId="0" borderId="0" xfId="0" applyFont="1" applyBorder="1" applyAlignment="1" applyProtection="1">
      <alignment vertical="top" wrapText="1"/>
      <protection/>
    </xf>
    <xf numFmtId="49" fontId="0" fillId="0" borderId="49"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5" fillId="0" borderId="17" xfId="0" applyFont="1" applyBorder="1" applyAlignment="1" applyProtection="1">
      <alignment vertical="center" wrapText="1"/>
      <protection/>
    </xf>
    <xf numFmtId="0" fontId="25" fillId="0" borderId="37" xfId="0" applyFont="1" applyBorder="1" applyAlignment="1" applyProtection="1">
      <alignment vertical="center" wrapText="1"/>
      <protection/>
    </xf>
    <xf numFmtId="0" fontId="25" fillId="0" borderId="38" xfId="0" applyFont="1" applyBorder="1" applyAlignment="1" applyProtection="1">
      <alignment vertical="center" wrapText="1"/>
      <protection/>
    </xf>
    <xf numFmtId="0" fontId="25" fillId="0" borderId="50" xfId="0" applyFont="1" applyBorder="1" applyAlignment="1" applyProtection="1">
      <alignment vertical="center" wrapText="1"/>
      <protection/>
    </xf>
    <xf numFmtId="0" fontId="25" fillId="0" borderId="0" xfId="0" applyFont="1" applyAlignment="1" applyProtection="1">
      <alignment horizontal="left" vertical="top" wrapText="1"/>
      <protection/>
    </xf>
    <xf numFmtId="49" fontId="28"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5" fillId="0" borderId="18" xfId="0" applyNumberFormat="1" applyFont="1" applyBorder="1" applyAlignment="1" applyProtection="1">
      <alignment vertical="center" wrapText="1" shrinkToFi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xf>
    <xf numFmtId="49" fontId="0" fillId="33" borderId="29" xfId="0" applyNumberFormat="1" applyFont="1" applyFill="1" applyBorder="1" applyAlignment="1" applyProtection="1">
      <alignment vertical="center" wrapText="1"/>
      <protection locked="0"/>
    </xf>
    <xf numFmtId="172" fontId="5" fillId="36" borderId="10" xfId="0" applyNumberFormat="1" applyFont="1" applyFill="1" applyBorder="1" applyAlignment="1" applyProtection="1">
      <alignment horizontal="center" vertical="center"/>
      <protection locked="0"/>
    </xf>
    <xf numFmtId="49" fontId="8" fillId="0" borderId="28" xfId="0" applyNumberFormat="1" applyFont="1" applyFill="1" applyBorder="1" applyAlignment="1" applyProtection="1">
      <alignment horizontal="left" vertical="center"/>
      <protection/>
    </xf>
    <xf numFmtId="0" fontId="8" fillId="0" borderId="28"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7" xfId="0" applyNumberFormat="1" applyFont="1" applyBorder="1" applyAlignment="1" applyProtection="1">
      <alignment horizontal="left" vertical="top" wrapText="1"/>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0" xfId="0" applyFont="1" applyBorder="1" applyAlignment="1">
      <alignment horizontal="left" vertical="top" wrapText="1"/>
    </xf>
    <xf numFmtId="49" fontId="8" fillId="0" borderId="51"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18"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8" fillId="0" borderId="0" xfId="0" applyFont="1" applyAlignment="1">
      <alignment vertical="top" wrapText="1"/>
    </xf>
    <xf numFmtId="49" fontId="18" fillId="0" borderId="0" xfId="0" applyNumberFormat="1" applyFont="1" applyFill="1" applyBorder="1" applyAlignment="1" applyProtection="1">
      <alignment horizontal="left" vertical="top" wrapText="1"/>
      <protection/>
    </xf>
    <xf numFmtId="0" fontId="0" fillId="33" borderId="49"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8"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1"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8"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6" fillId="0" borderId="48" xfId="0" applyFont="1" applyBorder="1" applyAlignment="1" applyProtection="1">
      <alignment/>
      <protection locked="0"/>
    </xf>
    <xf numFmtId="0" fontId="26" fillId="0" borderId="49" xfId="0" applyFont="1" applyBorder="1" applyAlignment="1" applyProtection="1">
      <alignment/>
      <protection locked="0"/>
    </xf>
    <xf numFmtId="0" fontId="26" fillId="0" borderId="11" xfId="0" applyFont="1" applyBorder="1" applyAlignment="1" applyProtection="1">
      <alignment/>
      <protection locked="0"/>
    </xf>
    <xf numFmtId="49" fontId="15" fillId="0" borderId="0" xfId="0" applyNumberFormat="1" applyFont="1" applyFill="1" applyBorder="1" applyAlignment="1" applyProtection="1">
      <alignment vertical="center"/>
      <protection/>
    </xf>
    <xf numFmtId="49" fontId="15" fillId="0" borderId="0" xfId="0" applyNumberFormat="1" applyFont="1" applyAlignment="1" applyProtection="1">
      <alignment vertical="center"/>
      <protection hidden="1"/>
    </xf>
    <xf numFmtId="0" fontId="15" fillId="0" borderId="0" xfId="0" applyFont="1" applyAlignment="1" applyProtection="1">
      <alignment horizontal="center" wrapText="1"/>
      <protection/>
    </xf>
    <xf numFmtId="49" fontId="15" fillId="0" borderId="0" xfId="0" applyNumberFormat="1" applyFont="1" applyAlignment="1" applyProtection="1">
      <alignment vertical="center" wrapText="1"/>
      <protection hidden="1"/>
    </xf>
    <xf numFmtId="0" fontId="15"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1" fillId="0" borderId="10" xfId="0" applyFont="1" applyBorder="1" applyAlignment="1" applyProtection="1">
      <alignment horizontal="left" vertical="center"/>
      <protection/>
    </xf>
    <xf numFmtId="172" fontId="11" fillId="33" borderId="1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49" fontId="8" fillId="0" borderId="51" xfId="0" applyNumberFormat="1" applyFont="1" applyBorder="1" applyAlignment="1" applyProtection="1">
      <alignment vertical="center"/>
      <protection/>
    </xf>
    <xf numFmtId="49" fontId="8" fillId="0" borderId="52" xfId="0" applyNumberFormat="1" applyFont="1" applyBorder="1" applyAlignment="1" applyProtection="1">
      <alignment vertical="center"/>
      <protection/>
    </xf>
    <xf numFmtId="172" fontId="6" fillId="37" borderId="10" xfId="0" applyNumberFormat="1" applyFont="1" applyFill="1" applyBorder="1" applyAlignment="1" applyProtection="1">
      <alignment horizontal="center" vertical="center"/>
      <protection/>
    </xf>
    <xf numFmtId="172" fontId="6" fillId="0" borderId="0" xfId="0" applyNumberFormat="1"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center" vertical="center"/>
      <protection/>
    </xf>
    <xf numFmtId="172" fontId="5" fillId="0" borderId="0" xfId="0" applyNumberFormat="1" applyFont="1" applyFill="1" applyBorder="1" applyAlignment="1" applyProtection="1">
      <alignment horizontal="center" vertical="center"/>
      <protection/>
    </xf>
    <xf numFmtId="172" fontId="11" fillId="0" borderId="0" xfId="0" applyNumberFormat="1" applyFont="1" applyFill="1" applyBorder="1" applyAlignment="1" applyProtection="1">
      <alignment horizontal="center" vertical="center"/>
      <protection/>
    </xf>
    <xf numFmtId="172" fontId="5" fillId="36" borderId="10" xfId="0" applyNumberFormat="1" applyFont="1" applyFill="1" applyBorder="1" applyAlignment="1" applyProtection="1">
      <alignment horizontal="center" vertical="center"/>
      <protection/>
    </xf>
    <xf numFmtId="172" fontId="6" fillId="36" borderId="10" xfId="0" applyNumberFormat="1" applyFont="1" applyFill="1" applyBorder="1" applyAlignment="1" applyProtection="1">
      <alignment horizontal="center" vertical="center"/>
      <protection/>
    </xf>
    <xf numFmtId="172" fontId="6" fillId="37" borderId="10" xfId="0" applyNumberFormat="1" applyFont="1" applyFill="1" applyBorder="1" applyAlignment="1" applyProtection="1">
      <alignment horizontal="center" vertical="center"/>
      <protection/>
    </xf>
    <xf numFmtId="172" fontId="6" fillId="0" borderId="0" xfId="0" applyNumberFormat="1" applyFont="1" applyFill="1" applyBorder="1" applyAlignment="1" applyProtection="1">
      <alignment horizontal="center" vertical="center"/>
      <protection/>
    </xf>
    <xf numFmtId="172" fontId="11" fillId="37" borderId="10" xfId="0" applyNumberFormat="1" applyFont="1" applyFill="1" applyBorder="1" applyAlignment="1" applyProtection="1">
      <alignment horizontal="center" vertical="center"/>
      <protection/>
    </xf>
    <xf numFmtId="172" fontId="2" fillId="37" borderId="10" xfId="0" applyNumberFormat="1" applyFont="1" applyFill="1" applyBorder="1" applyAlignment="1" applyProtection="1">
      <alignment horizontal="center" vertical="center" wrapText="1"/>
      <protection/>
    </xf>
    <xf numFmtId="172" fontId="2" fillId="37" borderId="10" xfId="0" applyNumberFormat="1" applyFont="1" applyFill="1" applyBorder="1" applyAlignment="1" applyProtection="1">
      <alignment horizontal="center" vertical="center"/>
      <protection/>
    </xf>
    <xf numFmtId="172" fontId="2" fillId="37" borderId="10" xfId="0" applyNumberFormat="1" applyFont="1" applyFill="1" applyBorder="1" applyAlignment="1" applyProtection="1">
      <alignment horizontal="right" vertical="center"/>
      <protection/>
    </xf>
    <xf numFmtId="172" fontId="11" fillId="37" borderId="10" xfId="0" applyNumberFormat="1" applyFont="1" applyFill="1" applyBorder="1" applyAlignment="1" applyProtection="1">
      <alignment horizontal="right" vertical="center"/>
      <protection/>
    </xf>
    <xf numFmtId="172" fontId="2" fillId="37" borderId="10" xfId="0" applyNumberFormat="1" applyFont="1" applyFill="1" applyBorder="1" applyAlignment="1" applyProtection="1">
      <alignment horizontal="right" vertical="center"/>
      <protection/>
    </xf>
    <xf numFmtId="172" fontId="11" fillId="38" borderId="10" xfId="0" applyNumberFormat="1" applyFont="1" applyFill="1" applyBorder="1" applyAlignment="1" applyProtection="1">
      <alignment horizontal="center" vertical="center"/>
      <protection/>
    </xf>
    <xf numFmtId="172" fontId="6" fillId="37" borderId="10" xfId="0" applyNumberFormat="1" applyFont="1" applyFill="1" applyBorder="1" applyAlignment="1" applyProtection="1">
      <alignment horizontal="center" vertical="center"/>
      <protection locked="0"/>
    </xf>
    <xf numFmtId="0" fontId="0" fillId="36" borderId="10" xfId="0" applyNumberFormat="1" applyFont="1" applyFill="1" applyBorder="1" applyAlignment="1" applyProtection="1">
      <alignment horizontal="left" vertical="top" wrapText="1"/>
      <protection locked="0"/>
    </xf>
    <xf numFmtId="0" fontId="0" fillId="36" borderId="19" xfId="0" applyNumberFormat="1" applyFont="1" applyFill="1" applyBorder="1" applyAlignment="1" applyProtection="1">
      <alignment horizontal="left" vertical="top" wrapText="1"/>
      <protection locked="0"/>
    </xf>
    <xf numFmtId="0" fontId="8" fillId="0" borderId="10" xfId="0" applyFont="1" applyBorder="1" applyAlignment="1" applyProtection="1">
      <alignment horizontal="left" vertical="top"/>
      <protection/>
    </xf>
    <xf numFmtId="0" fontId="0" fillId="33" borderId="49"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0" fontId="0" fillId="33" borderId="15" xfId="0" applyNumberFormat="1" applyFont="1" applyFill="1" applyBorder="1" applyAlignment="1" applyProtection="1">
      <alignment horizontal="left" vertical="top" wrapText="1"/>
      <protection locked="0"/>
    </xf>
    <xf numFmtId="49" fontId="8" fillId="0" borderId="36" xfId="0" applyNumberFormat="1" applyFont="1" applyBorder="1" applyAlignment="1" applyProtection="1">
      <alignment horizontal="left" vertical="top"/>
      <protection/>
    </xf>
    <xf numFmtId="49" fontId="8" fillId="0" borderId="14" xfId="0" applyNumberFormat="1" applyFont="1" applyBorder="1" applyAlignment="1" applyProtection="1">
      <alignment horizontal="left" vertical="top"/>
      <protection/>
    </xf>
    <xf numFmtId="49" fontId="8" fillId="0" borderId="13" xfId="0" applyNumberFormat="1" applyFont="1" applyBorder="1" applyAlignment="1" applyProtection="1">
      <alignment horizontal="left" vertical="top"/>
      <protection/>
    </xf>
    <xf numFmtId="0" fontId="0" fillId="33" borderId="49"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8" fillId="0" borderId="35" xfId="0" applyNumberFormat="1" applyFont="1" applyBorder="1" applyAlignment="1" applyProtection="1">
      <alignment horizontal="left" vertical="top" wrapText="1"/>
      <protection/>
    </xf>
    <xf numFmtId="49" fontId="8" fillId="0" borderId="15" xfId="0" applyNumberFormat="1" applyFont="1" applyBorder="1" applyAlignment="1" applyProtection="1">
      <alignment horizontal="left" vertical="top" wrapText="1"/>
      <protection/>
    </xf>
    <xf numFmtId="49" fontId="8" fillId="0" borderId="16" xfId="0" applyNumberFormat="1" applyFont="1" applyBorder="1" applyAlignment="1" applyProtection="1">
      <alignment horizontal="left" vertical="top" wrapText="1"/>
      <protection/>
    </xf>
    <xf numFmtId="49" fontId="8" fillId="0" borderId="37"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left" vertical="top" wrapText="1"/>
      <protection/>
    </xf>
    <xf numFmtId="49" fontId="8" fillId="0" borderId="45" xfId="0" applyNumberFormat="1" applyFont="1" applyBorder="1" applyAlignment="1" applyProtection="1">
      <alignment horizontal="left" vertical="top" wrapText="1"/>
      <protection/>
    </xf>
    <xf numFmtId="49" fontId="8" fillId="0" borderId="24" xfId="0" applyNumberFormat="1" applyFont="1" applyBorder="1" applyAlignment="1" applyProtection="1">
      <alignment horizontal="left" vertical="top" wrapText="1"/>
      <protection/>
    </xf>
    <xf numFmtId="49" fontId="8" fillId="0" borderId="10" xfId="0" applyNumberFormat="1" applyFont="1" applyBorder="1" applyAlignment="1" applyProtection="1">
      <alignment horizontal="left" vertical="top" wrapText="1"/>
      <protection/>
    </xf>
    <xf numFmtId="0" fontId="8" fillId="0" borderId="48" xfId="0" applyFont="1" applyBorder="1" applyAlignment="1" applyProtection="1">
      <alignment horizontal="left" vertical="top" wrapText="1"/>
      <protection/>
    </xf>
    <xf numFmtId="0" fontId="8" fillId="0" borderId="49"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53" xfId="0" applyFont="1" applyBorder="1" applyAlignment="1" applyProtection="1">
      <alignment horizontal="left" vertical="top" wrapText="1"/>
      <protection/>
    </xf>
    <xf numFmtId="0" fontId="8" fillId="0" borderId="54" xfId="0" applyFont="1" applyBorder="1" applyAlignment="1" applyProtection="1">
      <alignment horizontal="left" vertical="top" wrapText="1"/>
      <protection/>
    </xf>
    <xf numFmtId="0" fontId="8" fillId="0" borderId="43" xfId="0" applyFont="1" applyBorder="1" applyAlignment="1" applyProtection="1">
      <alignment horizontal="left" vertical="top" wrapText="1"/>
      <protection/>
    </xf>
    <xf numFmtId="49" fontId="8" fillId="0" borderId="55" xfId="0" applyNumberFormat="1" applyFont="1" applyBorder="1" applyAlignment="1" applyProtection="1">
      <alignment horizontal="left" vertical="top"/>
      <protection/>
    </xf>
    <xf numFmtId="49" fontId="8" fillId="0" borderId="12" xfId="0" applyNumberFormat="1" applyFont="1" applyBorder="1" applyAlignment="1" applyProtection="1">
      <alignment horizontal="left" vertical="top"/>
      <protection/>
    </xf>
    <xf numFmtId="49" fontId="8" fillId="0" borderId="18" xfId="0" applyNumberFormat="1" applyFont="1" applyBorder="1" applyAlignment="1" applyProtection="1">
      <alignment horizontal="left" vertical="top"/>
      <protection/>
    </xf>
    <xf numFmtId="0" fontId="8" fillId="0" borderId="0" xfId="0" applyFont="1" applyBorder="1" applyAlignment="1">
      <alignment horizontal="left" vertical="top" wrapText="1"/>
    </xf>
    <xf numFmtId="0" fontId="30" fillId="0" borderId="10" xfId="0" applyNumberFormat="1" applyFont="1" applyBorder="1" applyAlignment="1" applyProtection="1">
      <alignment horizontal="left" vertical="top" wrapText="1"/>
      <protection/>
    </xf>
    <xf numFmtId="0" fontId="8" fillId="0" borderId="51" xfId="0" applyFont="1" applyBorder="1" applyAlignment="1" applyProtection="1">
      <alignment horizontal="left" vertical="top"/>
      <protection/>
    </xf>
    <xf numFmtId="0" fontId="8" fillId="0" borderId="12" xfId="0" applyFont="1" applyBorder="1" applyAlignment="1" applyProtection="1">
      <alignment horizontal="left" vertical="top"/>
      <protection/>
    </xf>
    <xf numFmtId="0" fontId="8" fillId="0" borderId="18" xfId="0" applyFont="1" applyBorder="1" applyAlignment="1" applyProtection="1">
      <alignment horizontal="left" vertical="top"/>
      <protection/>
    </xf>
    <xf numFmtId="0" fontId="8" fillId="0" borderId="51"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49" fontId="8" fillId="0" borderId="56" xfId="0" applyNumberFormat="1" applyFont="1" applyBorder="1" applyAlignment="1" applyProtection="1">
      <alignment horizontal="left" vertical="top"/>
      <protection/>
    </xf>
    <xf numFmtId="49" fontId="8" fillId="0" borderId="57" xfId="0" applyNumberFormat="1" applyFont="1" applyBorder="1" applyAlignment="1" applyProtection="1">
      <alignment horizontal="left" vertical="top"/>
      <protection/>
    </xf>
    <xf numFmtId="49" fontId="8" fillId="0" borderId="58" xfId="0" applyNumberFormat="1" applyFont="1" applyBorder="1" applyAlignment="1" applyProtection="1">
      <alignment horizontal="left" vertical="top"/>
      <protection/>
    </xf>
    <xf numFmtId="0" fontId="0" fillId="36" borderId="21" xfId="0" applyNumberFormat="1" applyFont="1" applyFill="1" applyBorder="1" applyAlignment="1" applyProtection="1">
      <alignment horizontal="left" vertical="top" wrapText="1"/>
      <protection locked="0"/>
    </xf>
    <xf numFmtId="0" fontId="0" fillId="36" borderId="59" xfId="0" applyNumberFormat="1" applyFont="1" applyFill="1" applyBorder="1" applyAlignment="1" applyProtection="1">
      <alignment horizontal="left" vertical="top" wrapText="1"/>
      <protection locked="0"/>
    </xf>
    <xf numFmtId="49" fontId="0" fillId="33" borderId="51"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0" fontId="8" fillId="0" borderId="28"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48" xfId="0" applyNumberFormat="1" applyFont="1" applyBorder="1" applyAlignment="1" applyProtection="1">
      <alignment horizontal="left" vertical="top" wrapText="1"/>
      <protection/>
    </xf>
    <xf numFmtId="0" fontId="8" fillId="0" borderId="49" xfId="0" applyNumberFormat="1" applyFont="1" applyBorder="1" applyAlignment="1" applyProtection="1">
      <alignment horizontal="left" vertical="top" wrapText="1"/>
      <protection/>
    </xf>
    <xf numFmtId="0" fontId="8" fillId="0" borderId="11" xfId="0" applyNumberFormat="1" applyFont="1" applyBorder="1" applyAlignment="1" applyProtection="1">
      <alignment horizontal="left" vertical="top" wrapText="1"/>
      <protection/>
    </xf>
    <xf numFmtId="0" fontId="8" fillId="0" borderId="28"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7" xfId="0" applyNumberFormat="1" applyFont="1" applyBorder="1" applyAlignment="1" applyProtection="1">
      <alignment horizontal="left" vertical="top" wrapText="1"/>
      <protection/>
    </xf>
    <xf numFmtId="0" fontId="8" fillId="0" borderId="53" xfId="0" applyNumberFormat="1" applyFont="1" applyBorder="1" applyAlignment="1" applyProtection="1">
      <alignment horizontal="left" vertical="top" wrapText="1"/>
      <protection/>
    </xf>
    <xf numFmtId="0" fontId="8" fillId="0" borderId="54" xfId="0" applyNumberFormat="1" applyFont="1" applyBorder="1" applyAlignment="1" applyProtection="1">
      <alignment horizontal="left" vertical="top" wrapText="1"/>
      <protection/>
    </xf>
    <xf numFmtId="0" fontId="8" fillId="0" borderId="43" xfId="0" applyNumberFormat="1" applyFont="1" applyBorder="1" applyAlignment="1" applyProtection="1">
      <alignment horizontal="left" vertical="top" wrapText="1"/>
      <protection/>
    </xf>
    <xf numFmtId="0" fontId="8" fillId="0" borderId="48" xfId="0" applyNumberFormat="1" applyFont="1" applyFill="1" applyBorder="1" applyAlignment="1" applyProtection="1">
      <alignment horizontal="left" vertical="top" wrapText="1"/>
      <protection/>
    </xf>
    <xf numFmtId="0" fontId="8" fillId="0" borderId="49"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28"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3" xfId="0" applyFont="1" applyBorder="1" applyAlignment="1" applyProtection="1">
      <alignment vertical="top" wrapText="1"/>
      <protection/>
    </xf>
    <xf numFmtId="0" fontId="8" fillId="0" borderId="54" xfId="0" applyFont="1" applyBorder="1" applyAlignment="1" applyProtection="1">
      <alignment vertical="top" wrapText="1"/>
      <protection/>
    </xf>
    <xf numFmtId="0" fontId="8" fillId="0" borderId="43" xfId="0" applyFont="1" applyBorder="1" applyAlignment="1" applyProtection="1">
      <alignment vertical="top" wrapText="1"/>
      <protection/>
    </xf>
    <xf numFmtId="49" fontId="0" fillId="33" borderId="20" xfId="0" applyNumberFormat="1" applyFont="1" applyFill="1" applyBorder="1" applyAlignment="1" applyProtection="1">
      <alignment vertical="center" wrapText="1"/>
      <protection hidden="1" locked="0"/>
    </xf>
    <xf numFmtId="49" fontId="0" fillId="33" borderId="21"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2" fontId="0" fillId="0" borderId="35" xfId="0" applyNumberFormat="1" applyFont="1" applyBorder="1" applyAlignment="1" applyProtection="1">
      <alignment horizontal="left" vertical="top" wrapText="1"/>
      <protection/>
    </xf>
    <xf numFmtId="2" fontId="0" fillId="0" borderId="60" xfId="0" applyNumberFormat="1" applyFont="1" applyBorder="1" applyAlignment="1" applyProtection="1">
      <alignment horizontal="left" vertical="top" wrapText="1"/>
      <protection/>
    </xf>
    <xf numFmtId="2" fontId="0" fillId="0" borderId="37" xfId="0" applyNumberFormat="1" applyFont="1" applyBorder="1" applyAlignment="1" applyProtection="1">
      <alignment horizontal="left" vertical="top" wrapText="1"/>
      <protection/>
    </xf>
    <xf numFmtId="2" fontId="0" fillId="0" borderId="17" xfId="0" applyNumberFormat="1"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0" fontId="8" fillId="0" borderId="44" xfId="0" applyNumberFormat="1" applyFont="1" applyFill="1" applyBorder="1" applyAlignment="1" applyProtection="1">
      <alignment horizontal="left" vertical="top" wrapText="1"/>
      <protection/>
    </xf>
    <xf numFmtId="0" fontId="8" fillId="0" borderId="40" xfId="0" applyNumberFormat="1" applyFont="1" applyFill="1" applyBorder="1" applyAlignment="1" applyProtection="1">
      <alignment horizontal="left" vertical="top" wrapText="1"/>
      <protection/>
    </xf>
    <xf numFmtId="0" fontId="8" fillId="0" borderId="61" xfId="0" applyNumberFormat="1" applyFont="1" applyFill="1" applyBorder="1" applyAlignment="1" applyProtection="1">
      <alignment horizontal="left" vertical="top" wrapText="1"/>
      <protection/>
    </xf>
    <xf numFmtId="0" fontId="0" fillId="36" borderId="44" xfId="0" applyNumberFormat="1" applyFont="1" applyFill="1" applyBorder="1" applyAlignment="1" applyProtection="1">
      <alignment horizontal="center" vertical="top" wrapText="1"/>
      <protection locked="0"/>
    </xf>
    <xf numFmtId="0" fontId="0" fillId="36" borderId="62" xfId="0" applyNumberFormat="1" applyFont="1" applyFill="1" applyBorder="1" applyAlignment="1" applyProtection="1">
      <alignment horizontal="center" vertical="top" wrapText="1"/>
      <protection locked="0"/>
    </xf>
    <xf numFmtId="0" fontId="0" fillId="33" borderId="0" xfId="0" applyNumberFormat="1" applyFont="1" applyFill="1" applyAlignment="1" applyProtection="1">
      <alignment vertical="top" wrapText="1"/>
      <protection locked="0"/>
    </xf>
    <xf numFmtId="49" fontId="8" fillId="0" borderId="51"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8" xfId="0" applyFont="1" applyBorder="1" applyAlignment="1" applyProtection="1">
      <alignment vertical="center" wrapText="1"/>
      <protection/>
    </xf>
    <xf numFmtId="49" fontId="0" fillId="33" borderId="34" xfId="0" applyNumberFormat="1" applyFont="1" applyFill="1" applyBorder="1" applyAlignment="1" applyProtection="1">
      <alignment vertical="center" wrapText="1"/>
      <protection hidden="1" locked="0"/>
    </xf>
    <xf numFmtId="49" fontId="0" fillId="33" borderId="42" xfId="0" applyNumberFormat="1" applyFont="1" applyFill="1" applyBorder="1" applyAlignment="1" applyProtection="1">
      <alignment vertical="center"/>
      <protection hidden="1" locked="0"/>
    </xf>
    <xf numFmtId="0" fontId="0" fillId="0" borderId="63" xfId="0" applyFont="1" applyBorder="1" applyAlignment="1">
      <alignment vertical="center"/>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49" fontId="0" fillId="33" borderId="10" xfId="0" applyNumberFormat="1" applyFont="1" applyFill="1" applyBorder="1" applyAlignment="1" applyProtection="1">
      <alignment horizontal="left" vertical="center"/>
      <protection hidden="1" locked="0"/>
    </xf>
    <xf numFmtId="49" fontId="8" fillId="0" borderId="61"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27" fillId="0" borderId="28" xfId="0" applyFont="1" applyBorder="1" applyAlignment="1" applyProtection="1">
      <alignment horizontal="justify" vertical="top" wrapText="1"/>
      <protection locked="0"/>
    </xf>
    <xf numFmtId="0" fontId="26" fillId="0" borderId="0" xfId="0" applyFont="1" applyBorder="1" applyAlignment="1" applyProtection="1">
      <alignment vertical="top" wrapText="1"/>
      <protection locked="0"/>
    </xf>
    <xf numFmtId="0" fontId="26" fillId="0" borderId="17" xfId="0" applyFont="1" applyBorder="1" applyAlignment="1" applyProtection="1">
      <alignment vertical="top" wrapText="1"/>
      <protection locked="0"/>
    </xf>
    <xf numFmtId="0" fontId="26" fillId="0" borderId="28" xfId="0" applyFont="1" applyBorder="1" applyAlignment="1" applyProtection="1">
      <alignment vertical="top" wrapText="1"/>
      <protection locked="0"/>
    </xf>
    <xf numFmtId="49" fontId="18" fillId="0" borderId="51"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0" fillId="0" borderId="18" xfId="0" applyFont="1" applyBorder="1" applyAlignment="1" applyProtection="1">
      <alignment vertical="center"/>
      <protection/>
    </xf>
    <xf numFmtId="49" fontId="0" fillId="33" borderId="51"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8" fillId="0" borderId="51" xfId="0" applyNumberFormat="1" applyFont="1" applyBorder="1" applyAlignment="1" applyProtection="1">
      <alignment vertical="top"/>
      <protection/>
    </xf>
    <xf numFmtId="0" fontId="0" fillId="0" borderId="12" xfId="0" applyFont="1" applyBorder="1" applyAlignment="1" applyProtection="1">
      <alignment vertical="top"/>
      <protection/>
    </xf>
    <xf numFmtId="0" fontId="0" fillId="0" borderId="18" xfId="0" applyFont="1" applyBorder="1" applyAlignment="1" applyProtection="1">
      <alignment vertical="top"/>
      <protection/>
    </xf>
    <xf numFmtId="49" fontId="8" fillId="0" borderId="48" xfId="0" applyNumberFormat="1" applyFont="1" applyFill="1" applyBorder="1" applyAlignment="1" applyProtection="1">
      <alignment horizontal="left" vertical="top" wrapText="1"/>
      <protection/>
    </xf>
    <xf numFmtId="0" fontId="0" fillId="0" borderId="53" xfId="0" applyFont="1" applyBorder="1" applyAlignment="1" applyProtection="1">
      <alignment wrapText="1"/>
      <protection/>
    </xf>
    <xf numFmtId="0" fontId="0" fillId="0" borderId="54" xfId="0" applyFont="1" applyBorder="1" applyAlignment="1" applyProtection="1">
      <alignment wrapText="1"/>
      <protection/>
    </xf>
    <xf numFmtId="0" fontId="0" fillId="0" borderId="43" xfId="0" applyFont="1" applyBorder="1" applyAlignment="1" applyProtection="1">
      <alignment wrapText="1"/>
      <protection/>
    </xf>
    <xf numFmtId="0" fontId="18"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Alignment="1" applyProtection="1">
      <alignment wrapText="1"/>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Font="1" applyBorder="1" applyAlignment="1" applyProtection="1">
      <alignment vertical="center"/>
      <protection/>
    </xf>
    <xf numFmtId="49" fontId="8" fillId="0" borderId="48" xfId="0" applyNumberFormat="1" applyFont="1" applyBorder="1" applyAlignment="1" applyProtection="1">
      <alignment vertical="top" wrapText="1"/>
      <protection/>
    </xf>
    <xf numFmtId="49" fontId="8" fillId="0" borderId="49"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3" xfId="0" applyNumberFormat="1" applyFont="1" applyBorder="1" applyAlignment="1" applyProtection="1">
      <alignment vertical="top" wrapText="1"/>
      <protection/>
    </xf>
    <xf numFmtId="49" fontId="8" fillId="0" borderId="54"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8" fillId="0" borderId="12"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0" fontId="26" fillId="0" borderId="64" xfId="0" applyFont="1" applyBorder="1" applyAlignment="1" applyProtection="1">
      <alignment horizontal="left" vertical="top" wrapText="1"/>
      <protection locked="0"/>
    </xf>
    <xf numFmtId="0" fontId="26" fillId="0" borderId="46" xfId="0" applyFont="1" applyBorder="1" applyAlignment="1" applyProtection="1">
      <alignment horizontal="left" vertical="top" wrapText="1"/>
      <protection locked="0"/>
    </xf>
    <xf numFmtId="0" fontId="26" fillId="0" borderId="50" xfId="0" applyFont="1" applyBorder="1" applyAlignment="1" applyProtection="1">
      <alignment horizontal="left" vertical="top" wrapText="1"/>
      <protection locked="0"/>
    </xf>
    <xf numFmtId="0" fontId="26" fillId="0" borderId="53" xfId="0" applyFont="1" applyBorder="1" applyAlignment="1" applyProtection="1">
      <alignment vertical="top" wrapText="1"/>
      <protection locked="0"/>
    </xf>
    <xf numFmtId="0" fontId="26" fillId="0" borderId="54" xfId="0" applyFont="1" applyBorder="1" applyAlignment="1" applyProtection="1">
      <alignment vertical="top" wrapText="1"/>
      <protection locked="0"/>
    </xf>
    <xf numFmtId="0" fontId="26" fillId="0" borderId="43" xfId="0" applyFont="1" applyBorder="1" applyAlignment="1" applyProtection="1">
      <alignment vertical="top" wrapText="1"/>
      <protection locked="0"/>
    </xf>
    <xf numFmtId="0" fontId="8" fillId="0" borderId="48" xfId="0" applyFont="1" applyFill="1" applyBorder="1" applyAlignment="1" applyProtection="1">
      <alignment vertical="top" wrapText="1"/>
      <protection/>
    </xf>
    <xf numFmtId="0" fontId="8" fillId="0" borderId="49" xfId="0" applyFont="1" applyBorder="1" applyAlignment="1" applyProtection="1">
      <alignment wrapText="1"/>
      <protection/>
    </xf>
    <xf numFmtId="0" fontId="8" fillId="0" borderId="11" xfId="0" applyFont="1" applyBorder="1" applyAlignment="1" applyProtection="1">
      <alignment wrapText="1"/>
      <protection/>
    </xf>
    <xf numFmtId="0" fontId="25" fillId="0" borderId="53" xfId="0" applyFont="1" applyFill="1" applyBorder="1" applyAlignment="1" applyProtection="1">
      <alignment vertical="top" wrapText="1"/>
      <protection/>
    </xf>
    <xf numFmtId="49" fontId="8"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0" fillId="0" borderId="48" xfId="0" applyNumberFormat="1"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7" xfId="0" applyFont="1" applyBorder="1" applyAlignment="1" applyProtection="1">
      <alignment horizontal="left" vertical="top" wrapText="1"/>
      <protection/>
    </xf>
    <xf numFmtId="49" fontId="8" fillId="0" borderId="48" xfId="0" applyNumberFormat="1" applyFont="1" applyFill="1" applyBorder="1" applyAlignment="1" applyProtection="1">
      <alignment horizontal="left" vertical="center" wrapText="1"/>
      <protection/>
    </xf>
    <xf numFmtId="0" fontId="8" fillId="0" borderId="49"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43" xfId="0" applyFont="1" applyBorder="1" applyAlignment="1" applyProtection="1">
      <alignment vertical="center" wrapText="1"/>
      <protection/>
    </xf>
    <xf numFmtId="49" fontId="8" fillId="0" borderId="51"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8" xfId="0" applyFont="1" applyBorder="1" applyAlignment="1" applyProtection="1">
      <alignment vertical="top" wrapText="1"/>
      <protection/>
    </xf>
    <xf numFmtId="0" fontId="8" fillId="0" borderId="48" xfId="0" applyNumberFormat="1" applyFont="1" applyBorder="1" applyAlignment="1" applyProtection="1">
      <alignment vertical="top" wrapText="1"/>
      <protection/>
    </xf>
    <xf numFmtId="0" fontId="8" fillId="0" borderId="49"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3" xfId="0" applyNumberFormat="1" applyFont="1" applyBorder="1" applyAlignment="1" applyProtection="1">
      <alignment vertical="top" wrapText="1"/>
      <protection/>
    </xf>
    <xf numFmtId="0" fontId="8" fillId="0" borderId="54"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0" fontId="8" fillId="0" borderId="46" xfId="0" applyNumberFormat="1" applyFont="1" applyFill="1" applyBorder="1" applyAlignment="1" applyProtection="1">
      <alignment horizontal="left" vertical="top"/>
      <protection/>
    </xf>
    <xf numFmtId="49" fontId="8" fillId="0" borderId="51"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8" xfId="0" applyNumberFormat="1" applyFont="1" applyBorder="1" applyAlignment="1" applyProtection="1">
      <alignment vertical="top" wrapText="1"/>
      <protection/>
    </xf>
    <xf numFmtId="0" fontId="0" fillId="36" borderId="49" xfId="0" applyNumberFormat="1" applyFont="1" applyFill="1" applyBorder="1" applyAlignment="1" applyProtection="1">
      <alignment vertical="top" wrapText="1"/>
      <protection locked="0"/>
    </xf>
    <xf numFmtId="0" fontId="0" fillId="36" borderId="0" xfId="0" applyNumberFormat="1" applyFont="1" applyFill="1" applyBorder="1" applyAlignment="1" applyProtection="1">
      <alignment vertical="top" wrapText="1"/>
      <protection locked="0"/>
    </xf>
    <xf numFmtId="49" fontId="8" fillId="0" borderId="51" xfId="0" applyNumberFormat="1" applyFont="1" applyFill="1" applyBorder="1" applyAlignment="1" applyProtection="1">
      <alignment horizontal="left" vertical="center"/>
      <protection/>
    </xf>
    <xf numFmtId="49" fontId="8" fillId="0" borderId="12" xfId="0" applyNumberFormat="1" applyFont="1" applyFill="1" applyBorder="1" applyAlignment="1" applyProtection="1">
      <alignment horizontal="left" vertical="center"/>
      <protection/>
    </xf>
    <xf numFmtId="49" fontId="8" fillId="0" borderId="18" xfId="0" applyNumberFormat="1" applyFont="1" applyFill="1" applyBorder="1" applyAlignment="1" applyProtection="1">
      <alignment horizontal="left" vertical="center"/>
      <protection/>
    </xf>
    <xf numFmtId="49" fontId="0" fillId="33" borderId="19" xfId="0" applyNumberFormat="1" applyFont="1" applyFill="1" applyBorder="1" applyAlignment="1" applyProtection="1">
      <alignment horizontal="left" vertical="center"/>
      <protection hidden="1" locked="0"/>
    </xf>
    <xf numFmtId="49" fontId="8" fillId="0" borderId="35"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46" xfId="0" applyFont="1" applyBorder="1" applyAlignment="1" applyProtection="1">
      <alignment vertical="top" wrapText="1"/>
      <protection/>
    </xf>
    <xf numFmtId="0" fontId="25" fillId="0" borderId="41" xfId="0" applyFont="1" applyBorder="1" applyAlignment="1" applyProtection="1">
      <alignment horizontal="justify" vertical="top" wrapText="1"/>
      <protection/>
    </xf>
    <xf numFmtId="0" fontId="25" fillId="0" borderId="41" xfId="0" applyFont="1" applyBorder="1" applyAlignment="1">
      <alignment horizontal="justify" vertical="top" wrapText="1"/>
    </xf>
    <xf numFmtId="0" fontId="0" fillId="0" borderId="63" xfId="0" applyFont="1"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9"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0" fillId="0" borderId="65" xfId="0" applyNumberFormat="1" applyFont="1" applyBorder="1" applyAlignment="1" applyProtection="1">
      <alignment vertical="center"/>
      <protection/>
    </xf>
    <xf numFmtId="0" fontId="0" fillId="0" borderId="23" xfId="0" applyFont="1" applyBorder="1" applyAlignment="1" applyProtection="1">
      <alignment vertical="center"/>
      <protection/>
    </xf>
    <xf numFmtId="0" fontId="8" fillId="0" borderId="28"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4" xfId="0" applyFont="1" applyBorder="1" applyAlignment="1">
      <alignment vertical="center" wrapText="1"/>
    </xf>
    <xf numFmtId="0" fontId="25" fillId="0" borderId="53" xfId="0" applyFont="1" applyBorder="1" applyAlignment="1">
      <alignment vertical="top" wrapText="1"/>
    </xf>
    <xf numFmtId="0" fontId="25" fillId="0" borderId="54" xfId="0" applyFont="1" applyBorder="1" applyAlignment="1">
      <alignment vertical="top" wrapText="1"/>
    </xf>
    <xf numFmtId="0" fontId="25" fillId="0" borderId="43" xfId="0" applyFont="1" applyBorder="1" applyAlignment="1">
      <alignment vertical="top" wrapText="1"/>
    </xf>
    <xf numFmtId="49" fontId="0" fillId="0" borderId="66" xfId="0" applyNumberFormat="1"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33" xfId="0" applyFont="1" applyBorder="1" applyAlignment="1" applyProtection="1">
      <alignment vertical="center" wrapText="1"/>
      <protection/>
    </xf>
    <xf numFmtId="49" fontId="8" fillId="0" borderId="0" xfId="0" applyNumberFormat="1"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vertical="center"/>
    </xf>
    <xf numFmtId="0" fontId="18" fillId="0" borderId="0" xfId="0" applyFont="1" applyBorder="1" applyAlignment="1" applyProtection="1">
      <alignment horizontal="left" vertical="top" wrapText="1"/>
      <protection/>
    </xf>
    <xf numFmtId="0" fontId="8" fillId="0" borderId="0" xfId="0" applyFont="1" applyAlignment="1">
      <alignment vertical="top" wrapText="1"/>
    </xf>
    <xf numFmtId="49" fontId="8" fillId="0" borderId="58" xfId="0" applyNumberFormat="1" applyFont="1" applyBorder="1" applyAlignment="1" applyProtection="1">
      <alignment vertical="center" wrapText="1"/>
      <protection/>
    </xf>
    <xf numFmtId="49" fontId="8" fillId="0" borderId="21" xfId="0" applyNumberFormat="1" applyFont="1" applyBorder="1" applyAlignment="1" applyProtection="1">
      <alignment vertical="center" wrapText="1"/>
      <protection/>
    </xf>
    <xf numFmtId="0" fontId="8" fillId="0" borderId="51"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9" xfId="0" applyFont="1" applyBorder="1" applyAlignment="1" applyProtection="1">
      <alignment vertical="center"/>
      <protection/>
    </xf>
    <xf numFmtId="49" fontId="8" fillId="0" borderId="15" xfId="0" applyNumberFormat="1"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0" borderId="54"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49" fontId="8" fillId="0" borderId="36"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49" fontId="8"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18" fillId="0" borderId="0" xfId="0" applyNumberFormat="1" applyFont="1" applyFill="1" applyBorder="1" applyAlignment="1" applyProtection="1">
      <alignment horizontal="left" vertical="top" wrapText="1"/>
      <protection/>
    </xf>
    <xf numFmtId="0" fontId="25" fillId="0" borderId="0" xfId="0" applyFont="1" applyAlignment="1" applyProtection="1">
      <alignment horizontal="left" vertical="top" wrapText="1"/>
      <protection/>
    </xf>
    <xf numFmtId="0" fontId="0" fillId="0" borderId="60" xfId="0" applyFont="1" applyBorder="1" applyAlignment="1" applyProtection="1">
      <alignment vertical="top" wrapText="1"/>
      <protection/>
    </xf>
    <xf numFmtId="0" fontId="0" fillId="0" borderId="37"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50" xfId="0" applyFont="1" applyBorder="1" applyAlignment="1" applyProtection="1">
      <alignment vertical="top" wrapText="1"/>
      <protection/>
    </xf>
    <xf numFmtId="49" fontId="8" fillId="33" borderId="35" xfId="0" applyNumberFormat="1" applyFont="1" applyFill="1" applyBorder="1" applyAlignment="1" applyProtection="1">
      <alignment vertical="top" wrapText="1"/>
      <protection locked="0"/>
    </xf>
    <xf numFmtId="49" fontId="8"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46"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9" xfId="0" applyFont="1" applyBorder="1" applyAlignment="1" applyProtection="1">
      <alignment vertical="center" wrapText="1"/>
      <protection/>
    </xf>
    <xf numFmtId="49" fontId="8" fillId="0" borderId="48" xfId="0" applyNumberFormat="1" applyFont="1" applyBorder="1" applyAlignment="1" applyProtection="1">
      <alignment vertical="center"/>
      <protection/>
    </xf>
    <xf numFmtId="49" fontId="8" fillId="0" borderId="49"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64"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50" xfId="0" applyFont="1" applyBorder="1" applyAlignment="1" applyProtection="1">
      <alignment vertical="center"/>
      <protection/>
    </xf>
    <xf numFmtId="49" fontId="8" fillId="0" borderId="32"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48" xfId="0" applyNumberFormat="1" applyFont="1" applyBorder="1" applyAlignment="1" applyProtection="1">
      <alignment vertical="center" wrapText="1"/>
      <protection/>
    </xf>
    <xf numFmtId="0" fontId="0" fillId="0" borderId="49" xfId="0" applyFont="1" applyBorder="1" applyAlignment="1" applyProtection="1">
      <alignment vertical="center" wrapText="1"/>
      <protection/>
    </xf>
    <xf numFmtId="0" fontId="0" fillId="0" borderId="67" xfId="0" applyFont="1" applyBorder="1" applyAlignment="1" applyProtection="1">
      <alignment vertical="center" wrapText="1"/>
      <protection/>
    </xf>
    <xf numFmtId="49" fontId="8" fillId="0" borderId="49" xfId="0" applyNumberFormat="1" applyFont="1" applyBorder="1" applyAlignment="1" applyProtection="1">
      <alignment horizontal="left" vertical="center" wrapText="1"/>
      <protection/>
    </xf>
    <xf numFmtId="0" fontId="0" fillId="0" borderId="49"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49" fontId="25" fillId="0" borderId="37" xfId="0" applyNumberFormat="1" applyFont="1" applyBorder="1" applyAlignment="1" applyProtection="1">
      <alignment vertical="center" wrapText="1"/>
      <protection/>
    </xf>
    <xf numFmtId="0" fontId="0" fillId="0" borderId="17" xfId="0" applyFont="1" applyBorder="1" applyAlignment="1">
      <alignment vertical="center" wrapText="1"/>
    </xf>
    <xf numFmtId="49" fontId="0" fillId="0" borderId="14"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8" fillId="0" borderId="35" xfId="0" applyNumberFormat="1" applyFont="1" applyBorder="1" applyAlignment="1" applyProtection="1">
      <alignment vertical="top"/>
      <protection/>
    </xf>
    <xf numFmtId="0" fontId="0" fillId="0" borderId="37" xfId="0" applyFont="1" applyBorder="1" applyAlignment="1">
      <alignment vertical="top"/>
    </xf>
    <xf numFmtId="0" fontId="0" fillId="0" borderId="38" xfId="0" applyFont="1" applyBorder="1" applyAlignment="1">
      <alignment vertical="top"/>
    </xf>
    <xf numFmtId="49" fontId="8" fillId="0" borderId="26" xfId="0" applyNumberFormat="1" applyFont="1" applyBorder="1" applyAlignment="1" applyProtection="1">
      <alignment vertical="center" wrapText="1"/>
      <protection/>
    </xf>
    <xf numFmtId="49" fontId="8" fillId="0" borderId="65" xfId="0" applyNumberFormat="1" applyFont="1" applyBorder="1" applyAlignment="1" applyProtection="1">
      <alignment vertical="center" wrapText="1"/>
      <protection/>
    </xf>
    <xf numFmtId="49" fontId="8" fillId="0" borderId="68" xfId="0" applyNumberFormat="1" applyFont="1" applyBorder="1" applyAlignment="1" applyProtection="1">
      <alignment vertical="center" wrapText="1"/>
      <protection/>
    </xf>
    <xf numFmtId="49" fontId="0" fillId="0" borderId="15"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0" fillId="0" borderId="49" xfId="0" applyNumberFormat="1"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37" xfId="0" applyNumberFormat="1" applyFont="1" applyBorder="1" applyAlignment="1" applyProtection="1">
      <alignment horizontal="justify" vertical="top" wrapText="1"/>
      <protection/>
    </xf>
    <xf numFmtId="0" fontId="3" fillId="33" borderId="15" xfId="36"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5" xfId="0" applyFont="1" applyFill="1" applyBorder="1" applyAlignment="1" applyProtection="1">
      <alignment wrapText="1"/>
      <protection locked="0"/>
    </xf>
    <xf numFmtId="49" fontId="0" fillId="0" borderId="65" xfId="0" applyNumberFormat="1" applyFont="1" applyBorder="1" applyAlignment="1" applyProtection="1">
      <alignment vertical="center" wrapText="1"/>
      <protection/>
    </xf>
    <xf numFmtId="0" fontId="0" fillId="0" borderId="23" xfId="0" applyFont="1" applyBorder="1" applyAlignment="1" applyProtection="1">
      <alignment vertical="center" wrapText="1"/>
      <protection/>
    </xf>
    <xf numFmtId="49" fontId="0" fillId="33" borderId="12" xfId="0" applyNumberFormat="1" applyFont="1" applyFill="1" applyBorder="1" applyAlignment="1" applyProtection="1">
      <alignment vertical="center" wrapText="1"/>
      <protection hidden="1" locked="0"/>
    </xf>
    <xf numFmtId="49" fontId="3" fillId="33" borderId="14" xfId="36" applyNumberFormat="1" applyFill="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8" fillId="0" borderId="61"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49" fontId="0" fillId="33" borderId="69" xfId="0" applyNumberFormat="1" applyFont="1" applyFill="1" applyBorder="1" applyAlignment="1" applyProtection="1">
      <alignment vertical="center" wrapText="1"/>
      <protection hidden="1" locked="0"/>
    </xf>
    <xf numFmtId="49" fontId="0" fillId="33" borderId="70"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8" fillId="0" borderId="41" xfId="0" applyNumberFormat="1" applyFont="1" applyBorder="1" applyAlignment="1" applyProtection="1">
      <alignment vertical="center" wrapText="1"/>
      <protection/>
    </xf>
    <xf numFmtId="49" fontId="0" fillId="0" borderId="63"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8" fillId="0" borderId="71" xfId="0" applyNumberFormat="1" applyFont="1" applyBorder="1" applyAlignment="1" applyProtection="1">
      <alignment vertical="center"/>
      <protection/>
    </xf>
    <xf numFmtId="49" fontId="0" fillId="0" borderId="71" xfId="0" applyNumberFormat="1" applyFont="1" applyBorder="1" applyAlignment="1" applyProtection="1">
      <alignment vertical="center"/>
      <protection/>
    </xf>
    <xf numFmtId="49" fontId="0" fillId="33" borderId="72" xfId="0" applyNumberFormat="1" applyFont="1" applyFill="1" applyBorder="1" applyAlignment="1" applyProtection="1">
      <alignment vertical="center" wrapText="1"/>
      <protection hidden="1" locked="0"/>
    </xf>
    <xf numFmtId="49" fontId="0" fillId="33" borderId="59"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wrapText="1"/>
      <protection hidden="1" locked="0"/>
    </xf>
    <xf numFmtId="49" fontId="0" fillId="33" borderId="5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8" fillId="0" borderId="35" xfId="0" applyNumberFormat="1" applyFont="1" applyBorder="1" applyAlignment="1" applyProtection="1">
      <alignment vertical="center" wrapText="1"/>
      <protection/>
    </xf>
    <xf numFmtId="0" fontId="0" fillId="0" borderId="60" xfId="0" applyFont="1" applyBorder="1" applyAlignment="1" applyProtection="1">
      <alignment vertical="center" wrapText="1"/>
      <protection/>
    </xf>
    <xf numFmtId="49" fontId="0" fillId="0" borderId="73" xfId="0" applyNumberFormat="1" applyFont="1" applyBorder="1" applyAlignment="1" applyProtection="1">
      <alignment vertical="center" wrapText="1"/>
      <protection/>
    </xf>
    <xf numFmtId="0" fontId="0" fillId="0" borderId="74" xfId="0" applyFont="1" applyBorder="1" applyAlignment="1" applyProtection="1">
      <alignment vertical="center" wrapText="1"/>
      <protection/>
    </xf>
    <xf numFmtId="49" fontId="8" fillId="0" borderId="26" xfId="0" applyNumberFormat="1" applyFont="1" applyBorder="1" applyAlignment="1" applyProtection="1">
      <alignment vertical="center"/>
      <protection/>
    </xf>
    <xf numFmtId="49" fontId="8" fillId="0" borderId="65" xfId="0" applyNumberFormat="1" applyFont="1" applyBorder="1" applyAlignment="1" applyProtection="1">
      <alignment vertical="center"/>
      <protection/>
    </xf>
    <xf numFmtId="49" fontId="8" fillId="0" borderId="73" xfId="0" applyNumberFormat="1" applyFont="1" applyBorder="1" applyAlignment="1" applyProtection="1">
      <alignment vertical="center"/>
      <protection/>
    </xf>
    <xf numFmtId="0" fontId="0" fillId="33" borderId="14"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0" borderId="14" xfId="0" applyFont="1" applyBorder="1" applyAlignment="1" applyProtection="1">
      <alignment vertical="center"/>
      <protection locked="0"/>
    </xf>
    <xf numFmtId="0" fontId="0" fillId="0" borderId="13" xfId="0" applyFont="1" applyBorder="1" applyAlignment="1" applyProtection="1">
      <alignment vertical="center"/>
      <protection locked="0"/>
    </xf>
    <xf numFmtId="49" fontId="8" fillId="0" borderId="35" xfId="0" applyNumberFormat="1" applyFont="1" applyBorder="1" applyAlignment="1" applyProtection="1">
      <alignment vertical="center"/>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33" borderId="16"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5"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5" xfId="0" applyFont="1" applyBorder="1" applyAlignment="1" applyProtection="1">
      <alignment horizontal="left" vertical="center"/>
      <protection locked="0"/>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3" fillId="0" borderId="0" xfId="0" applyNumberFormat="1" applyFont="1" applyFill="1" applyBorder="1" applyAlignment="1" applyProtection="1">
      <alignment horizontal="center" vertical="center"/>
      <protection/>
    </xf>
    <xf numFmtId="0" fontId="15" fillId="0" borderId="0" xfId="0" applyFont="1" applyAlignment="1">
      <alignment vertical="center"/>
    </xf>
    <xf numFmtId="0" fontId="13" fillId="0" borderId="0" xfId="0" applyFont="1" applyBorder="1" applyAlignment="1" applyProtection="1">
      <alignment horizontal="center" vertical="top" wrapText="1"/>
      <protection/>
    </xf>
    <xf numFmtId="0" fontId="15" fillId="0" borderId="0" xfId="0" applyFont="1" applyAlignment="1" applyProtection="1">
      <alignment horizontal="center" wrapText="1"/>
      <protection/>
    </xf>
    <xf numFmtId="0" fontId="15" fillId="0" borderId="0" xfId="0" applyFont="1" applyAlignment="1">
      <alignment wrapText="1"/>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5"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xf numFmtId="0" fontId="0" fillId="0" borderId="37" xfId="0" applyFont="1" applyBorder="1" applyAlignment="1">
      <alignment wrapText="1"/>
    </xf>
    <xf numFmtId="0" fontId="0" fillId="0" borderId="38" xfId="0" applyFont="1" applyBorder="1" applyAlignment="1">
      <alignment wrapText="1"/>
    </xf>
    <xf numFmtId="2" fontId="0" fillId="33" borderId="60" xfId="0" applyNumberFormat="1" applyFont="1" applyFill="1" applyBorder="1" applyAlignment="1" applyProtection="1">
      <alignment horizontal="left" vertical="top" wrapText="1"/>
      <protection locked="0"/>
    </xf>
    <xf numFmtId="0" fontId="0" fillId="0" borderId="17" xfId="0" applyFont="1" applyBorder="1" applyAlignment="1" applyProtection="1">
      <alignment wrapText="1"/>
      <protection locked="0"/>
    </xf>
    <xf numFmtId="0" fontId="0" fillId="0" borderId="50" xfId="0" applyFont="1" applyBorder="1" applyAlignment="1" applyProtection="1">
      <alignment wrapText="1"/>
      <protection locked="0"/>
    </xf>
    <xf numFmtId="0" fontId="8" fillId="0" borderId="46" xfId="0" applyFont="1" applyBorder="1" applyAlignment="1" applyProtection="1">
      <alignment wrapText="1"/>
      <protection/>
    </xf>
    <xf numFmtId="0" fontId="0" fillId="0" borderId="46" xfId="0" applyFont="1" applyBorder="1" applyAlignment="1">
      <alignment wrapText="1"/>
    </xf>
    <xf numFmtId="0" fontId="0" fillId="0" borderId="49" xfId="0" applyFont="1" applyBorder="1" applyAlignment="1">
      <alignment wrapText="1"/>
    </xf>
    <xf numFmtId="0" fontId="0" fillId="0" borderId="53" xfId="0" applyFont="1" applyBorder="1" applyAlignment="1">
      <alignment wrapText="1"/>
    </xf>
    <xf numFmtId="0" fontId="0" fillId="0" borderId="54" xfId="0" applyFont="1" applyBorder="1" applyAlignment="1">
      <alignment wrapText="1"/>
    </xf>
    <xf numFmtId="14" fontId="0" fillId="33" borderId="49" xfId="0" applyNumberFormat="1" applyFont="1" applyFill="1" applyBorder="1" applyAlignment="1" applyProtection="1">
      <alignment horizontal="left" vertical="center" wrapText="1"/>
      <protection locked="0"/>
    </xf>
    <xf numFmtId="0" fontId="0" fillId="33" borderId="49" xfId="0" applyFont="1" applyFill="1" applyBorder="1" applyAlignment="1" applyProtection="1">
      <alignment horizontal="left" vertical="center" wrapText="1"/>
      <protection locked="0"/>
    </xf>
    <xf numFmtId="0" fontId="0" fillId="33" borderId="67" xfId="0" applyFont="1" applyFill="1" applyBorder="1" applyAlignment="1" applyProtection="1">
      <alignment horizontal="left" vertical="center" wrapText="1"/>
      <protection locked="0"/>
    </xf>
    <xf numFmtId="0" fontId="0" fillId="0" borderId="54" xfId="0" applyFont="1" applyBorder="1" applyAlignment="1" applyProtection="1">
      <alignment wrapText="1"/>
      <protection locked="0"/>
    </xf>
    <xf numFmtId="0" fontId="0" fillId="0" borderId="33" xfId="0" applyFont="1" applyBorder="1" applyAlignment="1" applyProtection="1">
      <alignment wrapText="1"/>
      <protection locked="0"/>
    </xf>
    <xf numFmtId="0" fontId="0" fillId="33" borderId="57" xfId="0" applyFont="1" applyFill="1" applyBorder="1" applyAlignment="1" applyProtection="1">
      <alignment wrapText="1"/>
      <protection locked="0"/>
    </xf>
    <xf numFmtId="0" fontId="0" fillId="0" borderId="57" xfId="0" applyFont="1" applyBorder="1" applyAlignment="1" applyProtection="1">
      <alignment wrapText="1"/>
      <protection locked="0"/>
    </xf>
    <xf numFmtId="0" fontId="0" fillId="0" borderId="75" xfId="0" applyFont="1" applyBorder="1" applyAlignment="1" applyProtection="1">
      <alignment wrapText="1"/>
      <protection locked="0"/>
    </xf>
    <xf numFmtId="49" fontId="8" fillId="0" borderId="15" xfId="0" applyNumberFormat="1" applyFont="1" applyFill="1" applyBorder="1" applyAlignment="1" applyProtection="1">
      <alignment horizontal="left" vertical="top" wrapText="1"/>
      <protection/>
    </xf>
    <xf numFmtId="0" fontId="0" fillId="0" borderId="15" xfId="0" applyFont="1" applyBorder="1" applyAlignment="1" applyProtection="1">
      <alignment wrapText="1"/>
      <protection/>
    </xf>
    <xf numFmtId="0" fontId="0" fillId="0" borderId="0" xfId="0" applyFont="1" applyBorder="1" applyAlignment="1" applyProtection="1">
      <alignment wrapText="1"/>
      <protection/>
    </xf>
    <xf numFmtId="0" fontId="0" fillId="33" borderId="51"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3" fillId="33" borderId="51" xfId="0" applyNumberFormat="1" applyFont="1" applyFill="1" applyBorder="1" applyAlignment="1" applyProtection="1">
      <alignment horizontal="lef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9" fillId="0" borderId="10" xfId="0" applyNumberFormat="1" applyFont="1" applyBorder="1" applyAlignment="1" applyProtection="1">
      <alignment horizontal="center" vertical="center" wrapText="1"/>
      <protection/>
    </xf>
    <xf numFmtId="0" fontId="0" fillId="0" borderId="51"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0" fillId="0" borderId="51"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10" fillId="0" borderId="18" xfId="0" applyNumberFormat="1" applyFont="1" applyBorder="1" applyAlignment="1" applyProtection="1">
      <alignment horizontal="center" vertical="center" wrapText="1"/>
      <protection/>
    </xf>
    <xf numFmtId="0" fontId="0" fillId="0" borderId="48" xfId="0" applyNumberFormat="1" applyFont="1" applyBorder="1" applyAlignment="1" applyProtection="1">
      <alignment vertical="center"/>
      <protection/>
    </xf>
    <xf numFmtId="0" fontId="0" fillId="0" borderId="49"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49"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10" fillId="33" borderId="53" xfId="0" applyNumberFormat="1" applyFont="1" applyFill="1" applyBorder="1" applyAlignment="1" applyProtection="1">
      <alignment horizontal="left" vertical="center" wrapText="1"/>
      <protection locked="0"/>
    </xf>
    <xf numFmtId="0" fontId="10" fillId="33" borderId="54" xfId="0" applyNumberFormat="1" applyFont="1" applyFill="1" applyBorder="1" applyAlignment="1" applyProtection="1">
      <alignment horizontal="left" vertical="center" wrapText="1"/>
      <protection locked="0"/>
    </xf>
    <xf numFmtId="0" fontId="10" fillId="33" borderId="43" xfId="0" applyNumberFormat="1" applyFont="1" applyFill="1" applyBorder="1" applyAlignment="1" applyProtection="1">
      <alignment horizontal="left" vertical="center" wrapText="1"/>
      <protection locked="0"/>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51"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8" fillId="0" borderId="48" xfId="0" applyNumberFormat="1" applyFont="1" applyBorder="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51"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6" fontId="0" fillId="33" borderId="51"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8" xfId="0" applyNumberFormat="1" applyFill="1" applyBorder="1" applyAlignment="1" applyProtection="1">
      <alignment horizontal="center" vertical="center"/>
      <protection locked="0"/>
    </xf>
    <xf numFmtId="0" fontId="13" fillId="33" borderId="12" xfId="0" applyNumberFormat="1"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8" fillId="0" borderId="49" xfId="0" applyNumberFormat="1" applyFont="1" applyBorder="1" applyAlignment="1" applyProtection="1">
      <alignment vertical="center"/>
      <protection/>
    </xf>
    <xf numFmtId="0" fontId="9" fillId="33" borderId="48" xfId="0" applyNumberFormat="1" applyFont="1" applyFill="1" applyBorder="1" applyAlignment="1" applyProtection="1">
      <alignment horizontal="center" vertical="center" wrapText="1"/>
      <protection locked="0"/>
    </xf>
    <xf numFmtId="0" fontId="9" fillId="33" borderId="49" xfId="0" applyNumberFormat="1"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28" xfId="0" applyNumberFormat="1" applyFont="1" applyFill="1" applyBorder="1" applyAlignment="1" applyProtection="1">
      <alignment horizontal="center" vertical="center" wrapText="1"/>
      <protection locked="0"/>
    </xf>
    <xf numFmtId="0" fontId="9" fillId="33" borderId="0" xfId="0" applyNumberFormat="1" applyFont="1" applyFill="1" applyBorder="1" applyAlignment="1" applyProtection="1">
      <alignment horizontal="center" vertical="center" wrapText="1"/>
      <protection locked="0"/>
    </xf>
    <xf numFmtId="0" fontId="9" fillId="33" borderId="17" xfId="0" applyNumberFormat="1" applyFont="1" applyFill="1" applyBorder="1" applyAlignment="1" applyProtection="1">
      <alignment horizontal="center" vertical="center" wrapText="1"/>
      <protection locked="0"/>
    </xf>
    <xf numFmtId="0" fontId="9" fillId="33" borderId="53" xfId="0" applyNumberFormat="1" applyFont="1" applyFill="1" applyBorder="1" applyAlignment="1" applyProtection="1">
      <alignment horizontal="center" vertical="center" wrapText="1"/>
      <protection locked="0"/>
    </xf>
    <xf numFmtId="0" fontId="9" fillId="33" borderId="54" xfId="0" applyNumberFormat="1" applyFont="1" applyFill="1" applyBorder="1" applyAlignment="1" applyProtection="1">
      <alignment horizontal="center" vertical="center" wrapText="1"/>
      <protection locked="0"/>
    </xf>
    <xf numFmtId="0" fontId="9" fillId="33" borderId="4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3" fillId="0" borderId="48" xfId="0" applyNumberFormat="1" applyFont="1" applyBorder="1" applyAlignment="1" applyProtection="1">
      <alignment vertical="center"/>
      <protection/>
    </xf>
    <xf numFmtId="0" fontId="15" fillId="0" borderId="49"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49" xfId="0" applyBorder="1" applyAlignment="1" applyProtection="1">
      <alignment vertical="center"/>
      <protection/>
    </xf>
    <xf numFmtId="0" fontId="0" fillId="0" borderId="11" xfId="0" applyBorder="1" applyAlignment="1" applyProtection="1">
      <alignment vertical="center"/>
      <protection/>
    </xf>
    <xf numFmtId="49" fontId="5" fillId="0" borderId="27" xfId="0" applyNumberFormat="1" applyFont="1" applyBorder="1" applyAlignment="1" applyProtection="1">
      <alignment horizontal="center" vertical="top"/>
      <protection/>
    </xf>
    <xf numFmtId="49" fontId="5" fillId="0" borderId="20" xfId="0" applyNumberFormat="1" applyFont="1" applyBorder="1" applyAlignment="1" applyProtection="1">
      <alignment horizontal="center" vertical="top"/>
      <protection/>
    </xf>
    <xf numFmtId="49" fontId="5" fillId="0" borderId="27" xfId="0" applyNumberFormat="1" applyFont="1" applyBorder="1" applyAlignment="1" applyProtection="1">
      <alignment horizontal="left" vertical="top" wrapText="1" shrinkToFit="1"/>
      <protection/>
    </xf>
    <xf numFmtId="49" fontId="5" fillId="0" borderId="20" xfId="0" applyNumberFormat="1" applyFont="1" applyBorder="1" applyAlignment="1" applyProtection="1">
      <alignment horizontal="left" vertical="top" wrapText="1" shrinkToFit="1"/>
      <protection/>
    </xf>
    <xf numFmtId="172" fontId="6" fillId="33" borderId="27" xfId="0" applyNumberFormat="1" applyFont="1" applyFill="1" applyBorder="1" applyAlignment="1" applyProtection="1">
      <alignment horizontal="center" vertical="center"/>
      <protection/>
    </xf>
    <xf numFmtId="172" fontId="6" fillId="33" borderId="20" xfId="0" applyNumberFormat="1" applyFont="1" applyFill="1" applyBorder="1" applyAlignment="1" applyProtection="1">
      <alignment horizontal="center" vertical="center"/>
      <protection/>
    </xf>
    <xf numFmtId="172" fontId="5" fillId="33" borderId="27" xfId="0" applyNumberFormat="1" applyFont="1" applyFill="1" applyBorder="1" applyAlignment="1" applyProtection="1">
      <alignment horizontal="center" vertical="center"/>
      <protection locked="0"/>
    </xf>
    <xf numFmtId="172" fontId="5" fillId="33" borderId="20" xfId="0" applyNumberFormat="1" applyFont="1" applyFill="1" applyBorder="1" applyAlignment="1" applyProtection="1">
      <alignment horizontal="center" vertical="center"/>
      <protection locked="0"/>
    </xf>
    <xf numFmtId="49" fontId="5" fillId="0" borderId="27" xfId="0" applyNumberFormat="1" applyFont="1" applyBorder="1" applyAlignment="1" applyProtection="1">
      <alignment horizontal="left" vertical="top" shrinkToFit="1"/>
      <protection/>
    </xf>
    <xf numFmtId="49" fontId="5" fillId="0" borderId="20" xfId="0" applyNumberFormat="1" applyFont="1" applyBorder="1" applyAlignment="1" applyProtection="1">
      <alignment horizontal="left" vertical="top" shrinkToFit="1"/>
      <protection/>
    </xf>
    <xf numFmtId="172" fontId="5" fillId="33" borderId="10" xfId="0" applyNumberFormat="1" applyFont="1" applyFill="1" applyBorder="1" applyAlignment="1" applyProtection="1">
      <alignment horizontal="center" vertical="center"/>
      <protection locked="0"/>
    </xf>
    <xf numFmtId="49" fontId="11" fillId="0" borderId="27" xfId="0" applyNumberFormat="1" applyFont="1" applyBorder="1" applyAlignment="1" applyProtection="1">
      <alignment horizontal="left" vertical="top"/>
      <protection/>
    </xf>
    <xf numFmtId="49" fontId="11" fillId="0" borderId="20" xfId="0" applyNumberFormat="1" applyFont="1" applyBorder="1" applyAlignment="1" applyProtection="1">
      <alignment horizontal="left" vertical="top"/>
      <protection/>
    </xf>
    <xf numFmtId="49" fontId="5" fillId="0" borderId="10" xfId="0" applyNumberFormat="1" applyFont="1" applyBorder="1" applyAlignment="1" applyProtection="1">
      <alignment horizontal="center" vertical="top"/>
      <protection/>
    </xf>
    <xf numFmtId="49" fontId="6" fillId="0" borderId="27"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49" fontId="5" fillId="0" borderId="27" xfId="0" applyNumberFormat="1" applyFont="1" applyBorder="1" applyAlignment="1" applyProtection="1">
      <alignment horizontal="left" vertical="top"/>
      <protection/>
    </xf>
    <xf numFmtId="49" fontId="5" fillId="0" borderId="20" xfId="0" applyNumberFormat="1" applyFont="1" applyBorder="1" applyAlignment="1" applyProtection="1">
      <alignment horizontal="left" vertical="top"/>
      <protection/>
    </xf>
    <xf numFmtId="49" fontId="11" fillId="0" borderId="27" xfId="0" applyNumberFormat="1" applyFont="1" applyBorder="1" applyAlignment="1" applyProtection="1">
      <alignment horizontal="center" vertical="top"/>
      <protection/>
    </xf>
    <xf numFmtId="49" fontId="11" fillId="0" borderId="20" xfId="0" applyNumberFormat="1" applyFont="1" applyBorder="1" applyAlignment="1" applyProtection="1">
      <alignment horizontal="center" vertical="top"/>
      <protection/>
    </xf>
    <xf numFmtId="172" fontId="6" fillId="37" borderId="27" xfId="0" applyNumberFormat="1" applyFont="1" applyFill="1" applyBorder="1" applyAlignment="1" applyProtection="1">
      <alignment horizontal="center" vertical="center"/>
      <protection/>
    </xf>
    <xf numFmtId="172" fontId="6" fillId="37" borderId="20" xfId="0" applyNumberFormat="1" applyFont="1" applyFill="1" applyBorder="1" applyAlignment="1" applyProtection="1">
      <alignment horizontal="center" vertical="center"/>
      <protection/>
    </xf>
    <xf numFmtId="172" fontId="11" fillId="38" borderId="27" xfId="0" applyNumberFormat="1" applyFont="1" applyFill="1" applyBorder="1" applyAlignment="1" applyProtection="1">
      <alignment horizontal="center" vertical="center"/>
      <protection/>
    </xf>
    <xf numFmtId="172" fontId="11" fillId="38" borderId="20" xfId="0" applyNumberFormat="1" applyFont="1" applyFill="1" applyBorder="1" applyAlignment="1" applyProtection="1">
      <alignment horizontal="center" vertical="center"/>
      <protection/>
    </xf>
    <xf numFmtId="172" fontId="11" fillId="38" borderId="10" xfId="0" applyNumberFormat="1" applyFont="1" applyFill="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51"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5" fillId="34" borderId="51"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5" fillId="34" borderId="27" xfId="0" applyNumberFormat="1" applyFont="1" applyFill="1" applyBorder="1" applyAlignment="1" applyProtection="1">
      <alignment horizontal="center" vertical="center" wrapText="1"/>
      <protection/>
    </xf>
    <xf numFmtId="0" fontId="13" fillId="33" borderId="51"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0" borderId="12" xfId="0" applyBorder="1" applyAlignment="1">
      <alignment/>
    </xf>
    <xf numFmtId="0" fontId="0" fillId="0" borderId="18" xfId="0" applyBorder="1" applyAlignment="1">
      <alignment/>
    </xf>
    <xf numFmtId="49" fontId="7" fillId="34" borderId="48" xfId="0" applyNumberFormat="1" applyFont="1" applyFill="1" applyBorder="1" applyAlignment="1" applyProtection="1">
      <alignment horizontal="center" vertical="center" wrapText="1"/>
      <protection/>
    </xf>
    <xf numFmtId="49" fontId="7" fillId="34" borderId="53"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8" fillId="33" borderId="51" xfId="0" applyFont="1" applyFill="1" applyBorder="1" applyAlignment="1" applyProtection="1">
      <alignment horizontal="left" vertical="center"/>
      <protection locked="0"/>
    </xf>
    <xf numFmtId="0" fontId="8" fillId="33" borderId="12" xfId="0" applyFont="1" applyFill="1" applyBorder="1" applyAlignment="1" applyProtection="1">
      <alignment horizontal="left" vertical="center"/>
      <protection locked="0"/>
    </xf>
    <xf numFmtId="0" fontId="8" fillId="33" borderId="18" xfId="0" applyFont="1" applyFill="1" applyBorder="1" applyAlignment="1" applyProtection="1">
      <alignment horizontal="left" vertical="center"/>
      <protection locked="0"/>
    </xf>
    <xf numFmtId="176" fontId="13" fillId="33" borderId="51"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8" xfId="0" applyNumberFormat="1" applyFill="1" applyBorder="1" applyAlignment="1" applyProtection="1">
      <alignment vertical="center"/>
      <protection locked="0"/>
    </xf>
    <xf numFmtId="0" fontId="5"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5" fillId="0" borderId="27" xfId="0" applyNumberFormat="1" applyFont="1" applyBorder="1" applyAlignment="1" applyProtection="1">
      <alignment horizontal="center" vertical="center" wrapText="1"/>
      <protection/>
    </xf>
    <xf numFmtId="49" fontId="5" fillId="0" borderId="76"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63"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0" fontId="2" fillId="34" borderId="77" xfId="0" applyNumberFormat="1" applyFont="1" applyFill="1" applyBorder="1" applyAlignment="1" applyProtection="1">
      <alignment horizontal="center" vertical="center" wrapText="1"/>
      <protection/>
    </xf>
    <xf numFmtId="0" fontId="2" fillId="34" borderId="63" xfId="0" applyNumberFormat="1" applyFont="1" applyFill="1" applyBorder="1" applyAlignment="1" applyProtection="1">
      <alignment horizontal="center" vertical="center" wrapText="1"/>
      <protection/>
    </xf>
    <xf numFmtId="49" fontId="2" fillId="34" borderId="77" xfId="0" applyNumberFormat="1" applyFont="1" applyFill="1" applyBorder="1" applyAlignment="1" applyProtection="1">
      <alignment horizontal="center" vertical="center" wrapText="1"/>
      <protection/>
    </xf>
    <xf numFmtId="49" fontId="2" fillId="34" borderId="63" xfId="0" applyNumberFormat="1" applyFont="1" applyFill="1" applyBorder="1" applyAlignment="1" applyProtection="1">
      <alignment horizontal="center" vertical="center" wrapText="1"/>
      <protection/>
    </xf>
    <xf numFmtId="49" fontId="2" fillId="34" borderId="68" xfId="0" applyNumberFormat="1" applyFont="1" applyFill="1" applyBorder="1" applyAlignment="1" applyProtection="1">
      <alignment horizontal="center" vertical="center"/>
      <protection/>
    </xf>
    <xf numFmtId="49" fontId="2" fillId="34" borderId="70" xfId="0" applyNumberFormat="1" applyFont="1" applyFill="1" applyBorder="1" applyAlignment="1" applyProtection="1">
      <alignment horizontal="center" vertical="center"/>
      <protection/>
    </xf>
    <xf numFmtId="0" fontId="5" fillId="0" borderId="10" xfId="0" applyFont="1" applyBorder="1" applyAlignment="1" applyProtection="1">
      <alignment vertical="top" wrapText="1"/>
      <protection/>
    </xf>
    <xf numFmtId="0" fontId="5" fillId="0" borderId="20" xfId="0" applyFont="1" applyBorder="1" applyAlignment="1" applyProtection="1">
      <alignment vertical="top" wrapText="1"/>
      <protection/>
    </xf>
    <xf numFmtId="0" fontId="19" fillId="0" borderId="10" xfId="0" applyFont="1" applyBorder="1" applyAlignment="1" applyProtection="1">
      <alignment vertical="top" wrapText="1"/>
      <protection/>
    </xf>
    <xf numFmtId="0" fontId="5" fillId="0" borderId="51" xfId="0" applyFont="1" applyBorder="1" applyAlignment="1" applyProtection="1">
      <alignment vertical="top" wrapText="1"/>
      <protection/>
    </xf>
    <xf numFmtId="0" fontId="5" fillId="0" borderId="12" xfId="0" applyFont="1" applyBorder="1" applyAlignment="1" applyProtection="1">
      <alignment vertical="top" wrapText="1"/>
      <protection/>
    </xf>
    <xf numFmtId="0" fontId="5" fillId="0" borderId="10" xfId="0" applyFont="1" applyBorder="1" applyAlignment="1" applyProtection="1">
      <alignment vertical="center" wrapText="1"/>
      <protection/>
    </xf>
    <xf numFmtId="0" fontId="19" fillId="0" borderId="51" xfId="0" applyFont="1" applyBorder="1" applyAlignment="1" applyProtection="1">
      <alignment vertical="top" wrapText="1"/>
      <protection/>
    </xf>
    <xf numFmtId="0" fontId="19" fillId="0" borderId="12" xfId="0" applyFont="1" applyBorder="1" applyAlignment="1" applyProtection="1">
      <alignment vertical="top" wrapText="1"/>
      <protection/>
    </xf>
    <xf numFmtId="0" fontId="5"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2" fillId="0" borderId="51"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5" fillId="33" borderId="10" xfId="0" applyNumberFormat="1" applyFont="1" applyFill="1" applyBorder="1" applyAlignment="1" applyProtection="1">
      <alignment horizontal="center" vertical="center" wrapText="1"/>
      <protection locked="0"/>
    </xf>
    <xf numFmtId="0" fontId="2" fillId="0" borderId="51"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51"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19"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0"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konom@hotelflora.sk" TargetMode="External" /><Relationship Id="rId2" Type="http://schemas.openxmlformats.org/officeDocument/2006/relationships/hyperlink" Target="http://www.hotelflora.sk/" TargetMode="External" /><Relationship Id="rId3" Type="http://schemas.openxmlformats.org/officeDocument/2006/relationships/hyperlink" Target="http://www.hotelflor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1">
      <selection activeCell="F40" sqref="F40:I40"/>
    </sheetView>
  </sheetViews>
  <sheetFormatPr defaultColWidth="9.140625" defaultRowHeight="12.75"/>
  <cols>
    <col min="1" max="1" width="31.28125" style="30" customWidth="1"/>
    <col min="2" max="2" width="21.140625" style="18" customWidth="1"/>
    <col min="3" max="3" width="19.28125" style="30" customWidth="1"/>
    <col min="4" max="4" width="12.421875" style="18" customWidth="1"/>
    <col min="5" max="5" width="17.28125" style="18" customWidth="1"/>
    <col min="6" max="6" width="12.28125" style="18" customWidth="1"/>
    <col min="7" max="7" width="10.28125" style="18" customWidth="1"/>
    <col min="8" max="8" width="11.7109375" style="18" bestFit="1" customWidth="1"/>
    <col min="9" max="9" width="9.7109375" style="18" customWidth="1"/>
    <col min="10" max="16384" width="9.140625" style="18" customWidth="1"/>
  </cols>
  <sheetData>
    <row r="1" spans="1:9" s="225" customFormat="1" ht="15">
      <c r="A1" s="174" t="s">
        <v>104</v>
      </c>
      <c r="B1" s="583" t="s">
        <v>288</v>
      </c>
      <c r="C1" s="584"/>
      <c r="D1" s="584"/>
      <c r="E1" s="584"/>
      <c r="F1" s="584"/>
      <c r="G1" s="224"/>
      <c r="H1" s="224"/>
      <c r="I1" s="224"/>
    </row>
    <row r="2" spans="1:9" s="225" customFormat="1" ht="17.25" customHeight="1">
      <c r="A2" s="585" t="s">
        <v>27</v>
      </c>
      <c r="B2" s="586"/>
      <c r="C2" s="586"/>
      <c r="D2" s="586"/>
      <c r="E2" s="586"/>
      <c r="F2" s="586"/>
      <c r="G2" s="586"/>
      <c r="H2" s="586"/>
      <c r="I2" s="586"/>
    </row>
    <row r="3" spans="1:9" s="225" customFormat="1" ht="18" customHeight="1">
      <c r="A3" s="227"/>
      <c r="B3" s="585" t="s">
        <v>352</v>
      </c>
      <c r="C3" s="587"/>
      <c r="D3" s="587"/>
      <c r="E3" s="587"/>
      <c r="F3" s="587"/>
      <c r="G3" s="226"/>
      <c r="H3" s="228"/>
      <c r="I3" s="226"/>
    </row>
    <row r="4" spans="1:9" ht="12.75">
      <c r="A4" s="533" t="s">
        <v>409</v>
      </c>
      <c r="B4" s="444"/>
      <c r="C4" s="102"/>
      <c r="D4" s="581"/>
      <c r="E4" s="582"/>
      <c r="F4" s="582"/>
      <c r="G4" s="582"/>
      <c r="H4" s="582"/>
      <c r="I4" s="175"/>
    </row>
    <row r="5" spans="1:9" ht="13.5" thickBot="1">
      <c r="A5" s="101"/>
      <c r="B5" s="103"/>
      <c r="C5" s="102"/>
      <c r="D5" s="581"/>
      <c r="E5" s="582"/>
      <c r="F5" s="582"/>
      <c r="G5" s="582"/>
      <c r="H5" s="582"/>
      <c r="I5" s="175"/>
    </row>
    <row r="6" spans="1:9" ht="13.5" thickBot="1">
      <c r="A6" s="104" t="s">
        <v>289</v>
      </c>
      <c r="B6" s="16" t="s">
        <v>802</v>
      </c>
      <c r="C6" s="20"/>
      <c r="D6" s="105" t="s">
        <v>416</v>
      </c>
      <c r="E6" s="501" t="s">
        <v>803</v>
      </c>
      <c r="F6" s="564"/>
      <c r="G6" s="564"/>
      <c r="H6" s="564"/>
      <c r="I6" s="565"/>
    </row>
    <row r="7" spans="1:9" s="102" customFormat="1" ht="13.5" thickBot="1">
      <c r="A7" s="167"/>
      <c r="B7" s="79"/>
      <c r="C7" s="111"/>
      <c r="D7" s="105" t="s">
        <v>780</v>
      </c>
      <c r="E7" s="501"/>
      <c r="F7" s="564"/>
      <c r="G7" s="564"/>
      <c r="H7" s="564"/>
      <c r="I7" s="565"/>
    </row>
    <row r="8" spans="1:9" ht="13.5" thickBot="1">
      <c r="A8" s="104" t="s">
        <v>109</v>
      </c>
      <c r="B8" s="139" t="s">
        <v>110</v>
      </c>
      <c r="C8" s="17" t="s">
        <v>804</v>
      </c>
      <c r="D8" s="139" t="s">
        <v>111</v>
      </c>
      <c r="E8" s="17" t="s">
        <v>805</v>
      </c>
      <c r="F8" s="137"/>
      <c r="G8" s="137"/>
      <c r="H8" s="137"/>
      <c r="I8" s="138"/>
    </row>
    <row r="9" spans="1:9" ht="13.5" customHeight="1" thickBot="1">
      <c r="A9" s="103"/>
      <c r="B9" s="21"/>
      <c r="C9" s="22"/>
      <c r="D9" s="22"/>
      <c r="E9" s="21"/>
      <c r="F9" s="21"/>
      <c r="G9" s="200"/>
      <c r="H9" s="200"/>
      <c r="I9" s="200"/>
    </row>
    <row r="10" spans="1:9" ht="13.5" thickBot="1">
      <c r="A10" s="104" t="s">
        <v>19</v>
      </c>
      <c r="B10" s="501" t="s">
        <v>806</v>
      </c>
      <c r="C10" s="566"/>
      <c r="D10" s="566"/>
      <c r="E10" s="566"/>
      <c r="F10" s="566"/>
      <c r="G10" s="566"/>
      <c r="H10" s="566"/>
      <c r="I10" s="567"/>
    </row>
    <row r="11" spans="1:9" s="23" customFormat="1" ht="13.5" customHeight="1" thickBot="1">
      <c r="A11" s="22"/>
      <c r="B11" s="22"/>
      <c r="C11" s="22"/>
      <c r="E11" s="22"/>
      <c r="F11" s="22"/>
      <c r="G11" s="22"/>
      <c r="H11" s="22"/>
      <c r="I11" s="22"/>
    </row>
    <row r="12" spans="1:9" ht="18.75" customHeight="1" thickBot="1">
      <c r="A12" s="106" t="s">
        <v>410</v>
      </c>
      <c r="B12" s="501" t="s">
        <v>807</v>
      </c>
      <c r="C12" s="516"/>
      <c r="D12" s="516"/>
      <c r="E12" s="516"/>
      <c r="F12" s="516"/>
      <c r="G12" s="516"/>
      <c r="H12" s="516"/>
      <c r="I12" s="517"/>
    </row>
    <row r="13" spans="1:9" ht="9.75" customHeight="1" thickBot="1">
      <c r="A13" s="22"/>
      <c r="B13" s="20"/>
      <c r="C13" s="20"/>
      <c r="D13" s="20"/>
      <c r="E13" s="20"/>
      <c r="F13" s="20"/>
      <c r="G13" s="20"/>
      <c r="H13" s="20"/>
      <c r="I13" s="20"/>
    </row>
    <row r="14" spans="1:9" ht="12.75">
      <c r="A14" s="100" t="s">
        <v>417</v>
      </c>
      <c r="B14" s="512"/>
      <c r="C14" s="512"/>
      <c r="D14" s="24"/>
      <c r="E14" s="24"/>
      <c r="F14" s="24"/>
      <c r="G14" s="24"/>
      <c r="H14" s="24"/>
      <c r="I14" s="25"/>
    </row>
    <row r="15" spans="1:9" ht="12.75">
      <c r="A15" s="107" t="s">
        <v>411</v>
      </c>
      <c r="B15" s="578" t="s">
        <v>811</v>
      </c>
      <c r="C15" s="579"/>
      <c r="D15" s="579"/>
      <c r="E15" s="579"/>
      <c r="F15" s="579"/>
      <c r="G15" s="579"/>
      <c r="H15" s="579"/>
      <c r="I15" s="580"/>
    </row>
    <row r="16" spans="1:9" ht="12.75">
      <c r="A16" s="107" t="s">
        <v>435</v>
      </c>
      <c r="B16" s="578" t="s">
        <v>812</v>
      </c>
      <c r="C16" s="579"/>
      <c r="D16" s="579"/>
      <c r="E16" s="579"/>
      <c r="F16" s="579"/>
      <c r="G16" s="579"/>
      <c r="H16" s="579"/>
      <c r="I16" s="580"/>
    </row>
    <row r="17" spans="1:9" ht="13.5" thickBot="1">
      <c r="A17" s="108" t="s">
        <v>403</v>
      </c>
      <c r="B17" s="513" t="s">
        <v>813</v>
      </c>
      <c r="C17" s="514"/>
      <c r="D17" s="514"/>
      <c r="E17" s="514"/>
      <c r="F17" s="514"/>
      <c r="G17" s="514"/>
      <c r="H17" s="514"/>
      <c r="I17" s="515"/>
    </row>
    <row r="18" spans="1:9" ht="9.75" customHeight="1" thickBot="1">
      <c r="A18" s="26"/>
      <c r="B18" s="20"/>
      <c r="C18" s="18"/>
      <c r="I18" s="20"/>
    </row>
    <row r="19" spans="1:9" ht="13.5" thickBot="1">
      <c r="A19" s="104" t="s">
        <v>426</v>
      </c>
      <c r="B19" s="501" t="s">
        <v>814</v>
      </c>
      <c r="C19" s="501"/>
      <c r="D19" s="501"/>
      <c r="E19" s="501"/>
      <c r="F19" s="501"/>
      <c r="G19" s="501"/>
      <c r="H19" s="501"/>
      <c r="I19" s="502"/>
    </row>
    <row r="20" spans="1:9" ht="9.75" customHeight="1" thickBot="1">
      <c r="A20" s="20"/>
      <c r="B20" s="20"/>
      <c r="C20" s="20"/>
      <c r="I20" s="20"/>
    </row>
    <row r="21" spans="1:9" ht="13.5" thickBot="1">
      <c r="A21" s="104" t="s">
        <v>418</v>
      </c>
      <c r="B21" s="109" t="s">
        <v>412</v>
      </c>
      <c r="C21" s="17" t="s">
        <v>815</v>
      </c>
      <c r="D21" s="142"/>
      <c r="E21" s="109" t="s">
        <v>413</v>
      </c>
      <c r="F21" s="501" t="s">
        <v>816</v>
      </c>
      <c r="G21" s="516"/>
      <c r="H21" s="516"/>
      <c r="I21" s="517"/>
    </row>
    <row r="22" spans="1:9" ht="9.75" customHeight="1" thickBot="1">
      <c r="A22" s="19"/>
      <c r="B22" s="19"/>
      <c r="C22" s="22"/>
      <c r="D22" s="20"/>
      <c r="E22" s="19"/>
      <c r="I22" s="20"/>
    </row>
    <row r="23" spans="1:9" ht="13.5" thickBot="1">
      <c r="A23" s="104" t="s">
        <v>419</v>
      </c>
      <c r="B23" s="109" t="s">
        <v>412</v>
      </c>
      <c r="C23" s="17" t="s">
        <v>815</v>
      </c>
      <c r="D23" s="142"/>
      <c r="E23" s="109" t="s">
        <v>413</v>
      </c>
      <c r="F23" s="501" t="s">
        <v>817</v>
      </c>
      <c r="G23" s="516"/>
      <c r="H23" s="516"/>
      <c r="I23" s="517"/>
    </row>
    <row r="24" spans="1:9" ht="13.5" thickBot="1">
      <c r="A24" s="20"/>
      <c r="B24" s="20"/>
      <c r="C24" s="20"/>
      <c r="E24" s="20"/>
      <c r="F24" s="20"/>
      <c r="G24" s="20"/>
      <c r="H24" s="20"/>
      <c r="I24" s="20"/>
    </row>
    <row r="25" spans="1:9" ht="13.5" thickBot="1">
      <c r="A25" s="104" t="s">
        <v>538</v>
      </c>
      <c r="B25" s="530" t="s">
        <v>818</v>
      </c>
      <c r="C25" s="516"/>
      <c r="D25" s="516"/>
      <c r="E25" s="516"/>
      <c r="F25" s="516"/>
      <c r="G25" s="516"/>
      <c r="H25" s="516"/>
      <c r="I25" s="517"/>
    </row>
    <row r="26" spans="1:9" ht="7.5" customHeight="1" thickBot="1">
      <c r="A26" s="19"/>
      <c r="B26" s="21"/>
      <c r="C26" s="21"/>
      <c r="D26" s="201"/>
      <c r="E26" s="201"/>
      <c r="F26" s="201"/>
      <c r="G26" s="201"/>
      <c r="H26" s="201"/>
      <c r="I26" s="201"/>
    </row>
    <row r="27" spans="1:9" ht="13.5" thickBot="1">
      <c r="A27" s="104" t="s">
        <v>492</v>
      </c>
      <c r="B27" s="530" t="s">
        <v>819</v>
      </c>
      <c r="C27" s="531"/>
      <c r="D27" s="531"/>
      <c r="E27" s="531"/>
      <c r="F27" s="531"/>
      <c r="G27" s="531"/>
      <c r="H27" s="531"/>
      <c r="I27" s="532"/>
    </row>
    <row r="28" spans="1:9" ht="9.75" customHeight="1" thickBot="1">
      <c r="A28" s="20"/>
      <c r="B28" s="20"/>
      <c r="C28" s="20"/>
      <c r="D28" s="20"/>
      <c r="E28" s="20"/>
      <c r="F28" s="20"/>
      <c r="G28" s="20"/>
      <c r="H28" s="20"/>
      <c r="I28" s="27"/>
    </row>
    <row r="29" spans="1:9" ht="13.5" thickBot="1">
      <c r="A29" s="104" t="s">
        <v>420</v>
      </c>
      <c r="B29" s="501" t="s">
        <v>820</v>
      </c>
      <c r="C29" s="505"/>
      <c r="D29" s="20"/>
      <c r="E29" s="461" t="s">
        <v>594</v>
      </c>
      <c r="F29" s="462"/>
      <c r="G29" s="501" t="s">
        <v>821</v>
      </c>
      <c r="H29" s="501"/>
      <c r="I29" s="505"/>
    </row>
    <row r="30" spans="1:9" ht="9.75" customHeight="1" thickBot="1">
      <c r="A30" s="18"/>
      <c r="B30" s="20"/>
      <c r="C30" s="20"/>
      <c r="D30" s="20"/>
      <c r="E30" s="20"/>
      <c r="F30" s="20"/>
      <c r="G30" s="20"/>
      <c r="H30" s="20"/>
      <c r="I30" s="20"/>
    </row>
    <row r="31" spans="1:9" ht="9.75" customHeight="1">
      <c r="A31" s="568" t="s">
        <v>421</v>
      </c>
      <c r="B31" s="571" t="s">
        <v>822</v>
      </c>
      <c r="C31" s="572"/>
      <c r="D31" s="572"/>
      <c r="E31" s="572"/>
      <c r="F31" s="572"/>
      <c r="G31" s="572"/>
      <c r="H31" s="572"/>
      <c r="I31" s="573"/>
    </row>
    <row r="32" spans="1:9" ht="9.75" customHeight="1">
      <c r="A32" s="569"/>
      <c r="B32" s="574"/>
      <c r="C32" s="574"/>
      <c r="D32" s="574"/>
      <c r="E32" s="574"/>
      <c r="F32" s="574"/>
      <c r="G32" s="574"/>
      <c r="H32" s="574"/>
      <c r="I32" s="575"/>
    </row>
    <row r="33" spans="1:9" ht="13.5" thickBot="1">
      <c r="A33" s="570"/>
      <c r="B33" s="576"/>
      <c r="C33" s="576"/>
      <c r="D33" s="576"/>
      <c r="E33" s="576"/>
      <c r="F33" s="576"/>
      <c r="G33" s="576"/>
      <c r="H33" s="576"/>
      <c r="I33" s="577"/>
    </row>
    <row r="34" spans="1:9" ht="13.5" thickBot="1">
      <c r="A34" s="19"/>
      <c r="B34" s="79"/>
      <c r="C34" s="124"/>
      <c r="D34" s="124"/>
      <c r="E34" s="124"/>
      <c r="F34" s="124"/>
      <c r="G34" s="124"/>
      <c r="H34" s="124"/>
      <c r="I34" s="124"/>
    </row>
    <row r="35" spans="1:9" ht="26.25" customHeight="1">
      <c r="A35" s="418" t="s">
        <v>113</v>
      </c>
      <c r="B35" s="596" t="s">
        <v>823</v>
      </c>
      <c r="C35" s="612" t="s">
        <v>218</v>
      </c>
      <c r="D35" s="613"/>
      <c r="E35" s="613"/>
      <c r="F35" s="522" t="s">
        <v>819</v>
      </c>
      <c r="G35" s="523"/>
      <c r="H35" s="523"/>
      <c r="I35" s="524"/>
    </row>
    <row r="36" spans="1:9" ht="12.75">
      <c r="A36" s="594"/>
      <c r="B36" s="597"/>
      <c r="C36" s="614"/>
      <c r="D36" s="614"/>
      <c r="E36" s="614"/>
      <c r="F36" s="525"/>
      <c r="G36" s="525"/>
      <c r="H36" s="525"/>
      <c r="I36" s="526"/>
    </row>
    <row r="37" spans="1:9" ht="12.75">
      <c r="A37" s="594"/>
      <c r="B37" s="597"/>
      <c r="C37" s="614"/>
      <c r="D37" s="614"/>
      <c r="E37" s="614"/>
      <c r="F37" s="525"/>
      <c r="G37" s="525"/>
      <c r="H37" s="525"/>
      <c r="I37" s="526"/>
    </row>
    <row r="38" spans="1:9" ht="12.75">
      <c r="A38" s="594"/>
      <c r="B38" s="597"/>
      <c r="C38" s="356" t="s">
        <v>17</v>
      </c>
      <c r="D38" s="601"/>
      <c r="E38" s="601"/>
      <c r="F38" s="604">
        <v>43213</v>
      </c>
      <c r="G38" s="605"/>
      <c r="H38" s="605"/>
      <c r="I38" s="606"/>
    </row>
    <row r="39" spans="1:9" ht="12.75">
      <c r="A39" s="594"/>
      <c r="B39" s="597"/>
      <c r="C39" s="602"/>
      <c r="D39" s="603"/>
      <c r="E39" s="603"/>
      <c r="F39" s="607"/>
      <c r="G39" s="607"/>
      <c r="H39" s="607"/>
      <c r="I39" s="608"/>
    </row>
    <row r="40" spans="1:9" ht="13.5" thickBot="1">
      <c r="A40" s="595"/>
      <c r="B40" s="598"/>
      <c r="C40" s="599" t="s">
        <v>105</v>
      </c>
      <c r="D40" s="600"/>
      <c r="E40" s="600"/>
      <c r="F40" s="609"/>
      <c r="G40" s="610"/>
      <c r="H40" s="610"/>
      <c r="I40" s="611"/>
    </row>
    <row r="41" spans="1:9" ht="13.5" thickBot="1">
      <c r="A41" s="202"/>
      <c r="B41" s="203"/>
      <c r="C41" s="203"/>
      <c r="D41" s="203"/>
      <c r="E41" s="203"/>
      <c r="F41" s="203"/>
      <c r="G41" s="203"/>
      <c r="H41" s="203"/>
      <c r="I41" s="203"/>
    </row>
    <row r="42" spans="1:9" ht="12.75">
      <c r="A42" s="506" t="s">
        <v>257</v>
      </c>
      <c r="B42" s="588" t="s">
        <v>824</v>
      </c>
      <c r="C42" s="588"/>
      <c r="D42" s="588"/>
      <c r="E42" s="588"/>
      <c r="F42" s="588"/>
      <c r="G42" s="588"/>
      <c r="H42" s="588"/>
      <c r="I42" s="589"/>
    </row>
    <row r="43" spans="1:14" ht="12.75">
      <c r="A43" s="507"/>
      <c r="B43" s="590"/>
      <c r="C43" s="590"/>
      <c r="D43" s="590"/>
      <c r="E43" s="590"/>
      <c r="F43" s="590"/>
      <c r="G43" s="590"/>
      <c r="H43" s="590"/>
      <c r="I43" s="591"/>
      <c r="J43" s="20"/>
      <c r="K43" s="20"/>
      <c r="L43" s="20"/>
      <c r="M43" s="20"/>
      <c r="N43" s="20"/>
    </row>
    <row r="44" spans="1:14" ht="12.75">
      <c r="A44" s="507"/>
      <c r="B44" s="590"/>
      <c r="C44" s="590"/>
      <c r="D44" s="590"/>
      <c r="E44" s="590"/>
      <c r="F44" s="590"/>
      <c r="G44" s="590"/>
      <c r="H44" s="590"/>
      <c r="I44" s="591"/>
      <c r="J44" s="20"/>
      <c r="K44" s="20"/>
      <c r="L44" s="20"/>
      <c r="M44" s="20"/>
      <c r="N44" s="20"/>
    </row>
    <row r="45" spans="1:14" ht="12.75">
      <c r="A45" s="507"/>
      <c r="B45" s="590"/>
      <c r="C45" s="590"/>
      <c r="D45" s="590"/>
      <c r="E45" s="590"/>
      <c r="F45" s="590"/>
      <c r="G45" s="590"/>
      <c r="H45" s="590"/>
      <c r="I45" s="591"/>
      <c r="J45" s="20"/>
      <c r="K45" s="20"/>
      <c r="L45" s="20"/>
      <c r="M45" s="20"/>
      <c r="N45" s="20"/>
    </row>
    <row r="46" spans="1:14" ht="12.75">
      <c r="A46" s="507"/>
      <c r="B46" s="590"/>
      <c r="C46" s="590"/>
      <c r="D46" s="590"/>
      <c r="E46" s="590"/>
      <c r="F46" s="590"/>
      <c r="G46" s="590"/>
      <c r="H46" s="590"/>
      <c r="I46" s="591"/>
      <c r="J46" s="20"/>
      <c r="K46" s="20"/>
      <c r="L46" s="20"/>
      <c r="M46" s="20"/>
      <c r="N46" s="20"/>
    </row>
    <row r="47" spans="1:14" ht="12.75">
      <c r="A47" s="507"/>
      <c r="B47" s="590"/>
      <c r="C47" s="590"/>
      <c r="D47" s="590"/>
      <c r="E47" s="590"/>
      <c r="F47" s="590"/>
      <c r="G47" s="590"/>
      <c r="H47" s="590"/>
      <c r="I47" s="591"/>
      <c r="J47" s="20"/>
      <c r="K47" s="20"/>
      <c r="L47" s="20"/>
      <c r="M47" s="20"/>
      <c r="N47" s="20"/>
    </row>
    <row r="48" spans="1:14" ht="13.5" thickBot="1">
      <c r="A48" s="508"/>
      <c r="B48" s="592"/>
      <c r="C48" s="592"/>
      <c r="D48" s="592"/>
      <c r="E48" s="592"/>
      <c r="F48" s="592"/>
      <c r="G48" s="592"/>
      <c r="H48" s="592"/>
      <c r="I48" s="593"/>
      <c r="J48" s="20"/>
      <c r="K48" s="20"/>
      <c r="L48" s="20"/>
      <c r="M48" s="20"/>
      <c r="N48" s="20"/>
    </row>
    <row r="49" spans="1:9" ht="12.75">
      <c r="A49" s="111"/>
      <c r="B49" s="111"/>
      <c r="C49" s="154"/>
      <c r="D49" s="28"/>
      <c r="E49" s="28"/>
      <c r="F49" s="20"/>
      <c r="G49" s="20"/>
      <c r="H49" s="20"/>
      <c r="I49" s="20"/>
    </row>
    <row r="50" spans="1:9" ht="12.75">
      <c r="A50" s="533" t="s">
        <v>232</v>
      </c>
      <c r="B50" s="534"/>
      <c r="C50" s="534"/>
      <c r="D50" s="20"/>
      <c r="E50" s="20"/>
      <c r="F50" s="20"/>
      <c r="G50" s="20"/>
      <c r="H50" s="20"/>
      <c r="I50" s="20"/>
    </row>
    <row r="51" spans="1:9" ht="12.75">
      <c r="A51" s="101"/>
      <c r="B51" s="204"/>
      <c r="C51" s="204"/>
      <c r="D51" s="20"/>
      <c r="E51" s="20"/>
      <c r="F51" s="20"/>
      <c r="G51" s="20"/>
      <c r="H51" s="20"/>
      <c r="I51" s="20"/>
    </row>
    <row r="52" spans="1:9" ht="15.75" customHeight="1">
      <c r="A52" s="347" t="s">
        <v>431</v>
      </c>
      <c r="B52" s="348"/>
      <c r="C52" s="348"/>
      <c r="D52" s="348"/>
      <c r="E52" s="348"/>
      <c r="F52" s="349"/>
      <c r="G52" s="350"/>
      <c r="H52" s="351"/>
      <c r="I52" s="352"/>
    </row>
    <row r="53" spans="1:9" ht="13.5" thickBot="1">
      <c r="A53" s="101"/>
      <c r="B53" s="204"/>
      <c r="C53" s="204"/>
      <c r="D53" s="20"/>
      <c r="E53" s="20"/>
      <c r="F53" s="20"/>
      <c r="G53" s="20"/>
      <c r="H53" s="20"/>
      <c r="I53" s="20"/>
    </row>
    <row r="54" spans="1:9" ht="13.5" thickBot="1">
      <c r="A54" s="557" t="s">
        <v>290</v>
      </c>
      <c r="B54" s="558"/>
      <c r="C54" s="563" t="s">
        <v>252</v>
      </c>
      <c r="D54" s="563"/>
      <c r="E54" s="563"/>
      <c r="F54" s="559" t="s">
        <v>570</v>
      </c>
      <c r="G54" s="559"/>
      <c r="H54" s="559"/>
      <c r="I54" s="560"/>
    </row>
    <row r="55" spans="1:9" ht="12.75" customHeight="1">
      <c r="A55" s="319" t="s">
        <v>59</v>
      </c>
      <c r="B55" s="320"/>
      <c r="C55" s="561" t="s">
        <v>253</v>
      </c>
      <c r="D55" s="562"/>
      <c r="E55" s="562"/>
      <c r="F55" s="527" t="s">
        <v>233</v>
      </c>
      <c r="G55" s="527"/>
      <c r="H55" s="527"/>
      <c r="I55" s="528"/>
    </row>
    <row r="56" spans="1:9" ht="12.75">
      <c r="A56" s="321"/>
      <c r="B56" s="322"/>
      <c r="C56" s="503" t="s">
        <v>254</v>
      </c>
      <c r="D56" s="504"/>
      <c r="E56" s="504"/>
      <c r="F56" s="481" t="s">
        <v>234</v>
      </c>
      <c r="G56" s="481"/>
      <c r="H56" s="481"/>
      <c r="I56" s="482"/>
    </row>
    <row r="57" spans="1:9" ht="12.75">
      <c r="A57" s="321"/>
      <c r="B57" s="322"/>
      <c r="C57" s="503" t="s">
        <v>494</v>
      </c>
      <c r="D57" s="504"/>
      <c r="E57" s="504"/>
      <c r="F57" s="481" t="s">
        <v>571</v>
      </c>
      <c r="G57" s="481"/>
      <c r="H57" s="481"/>
      <c r="I57" s="482"/>
    </row>
    <row r="58" spans="1:9" ht="12.75">
      <c r="A58" s="321" t="s">
        <v>777</v>
      </c>
      <c r="B58" s="322"/>
      <c r="C58" s="503" t="s">
        <v>491</v>
      </c>
      <c r="D58" s="504"/>
      <c r="E58" s="504"/>
      <c r="F58" s="481" t="s">
        <v>457</v>
      </c>
      <c r="G58" s="481"/>
      <c r="H58" s="481"/>
      <c r="I58" s="482"/>
    </row>
    <row r="59" spans="1:9" ht="25.5" customHeight="1">
      <c r="A59" s="321"/>
      <c r="B59" s="322"/>
      <c r="C59" s="503" t="s">
        <v>255</v>
      </c>
      <c r="D59" s="504"/>
      <c r="E59" s="504"/>
      <c r="F59" s="481" t="s">
        <v>235</v>
      </c>
      <c r="G59" s="481"/>
      <c r="H59" s="481"/>
      <c r="I59" s="482"/>
    </row>
    <row r="60" spans="1:9" ht="18" customHeight="1">
      <c r="A60" s="321"/>
      <c r="B60" s="322"/>
      <c r="C60" s="483" t="s">
        <v>256</v>
      </c>
      <c r="D60" s="484"/>
      <c r="E60" s="485"/>
      <c r="F60" s="518" t="s">
        <v>236</v>
      </c>
      <c r="G60" s="518"/>
      <c r="H60" s="518"/>
      <c r="I60" s="493"/>
    </row>
    <row r="61" spans="1:9" ht="13.5" thickBot="1">
      <c r="A61" s="323"/>
      <c r="B61" s="324"/>
      <c r="C61" s="486"/>
      <c r="D61" s="487"/>
      <c r="E61" s="488"/>
      <c r="F61" s="519"/>
      <c r="G61" s="519"/>
      <c r="H61" s="519"/>
      <c r="I61" s="520"/>
    </row>
    <row r="62" spans="1:9" ht="13.5" thickBot="1">
      <c r="A62" s="155" t="s">
        <v>61</v>
      </c>
      <c r="B62" s="156"/>
      <c r="C62" s="154"/>
      <c r="D62" s="154"/>
      <c r="E62" s="154"/>
      <c r="F62" s="111"/>
      <c r="G62" s="111"/>
      <c r="H62" s="111"/>
      <c r="I62" s="111"/>
    </row>
    <row r="63" spans="1:9" ht="12.75">
      <c r="A63" s="511" t="s">
        <v>291</v>
      </c>
      <c r="B63" s="509"/>
      <c r="C63" s="509" t="s">
        <v>252</v>
      </c>
      <c r="D63" s="510"/>
      <c r="E63" s="510"/>
      <c r="F63" s="429" t="s">
        <v>570</v>
      </c>
      <c r="G63" s="429"/>
      <c r="H63" s="429"/>
      <c r="I63" s="430"/>
    </row>
    <row r="64" spans="1:9" ht="12.75">
      <c r="A64" s="489" t="s">
        <v>60</v>
      </c>
      <c r="B64" s="490"/>
      <c r="C64" s="494" t="s">
        <v>74</v>
      </c>
      <c r="D64" s="495"/>
      <c r="E64" s="496"/>
      <c r="F64" s="491" t="s">
        <v>38</v>
      </c>
      <c r="G64" s="492"/>
      <c r="H64" s="492"/>
      <c r="I64" s="493"/>
    </row>
    <row r="65" spans="1:9" ht="21" customHeight="1">
      <c r="A65" s="521" t="s">
        <v>247</v>
      </c>
      <c r="B65" s="472"/>
      <c r="C65" s="459"/>
      <c r="D65" s="459"/>
      <c r="E65" s="460"/>
      <c r="F65" s="396"/>
      <c r="G65" s="397"/>
      <c r="H65" s="397"/>
      <c r="I65" s="443"/>
    </row>
    <row r="66" spans="1:9" ht="90.75" customHeight="1">
      <c r="A66" s="471"/>
      <c r="B66" s="472"/>
      <c r="C66" s="363" t="s">
        <v>75</v>
      </c>
      <c r="D66" s="364"/>
      <c r="E66" s="364"/>
      <c r="F66" s="365" t="s">
        <v>39</v>
      </c>
      <c r="G66" s="365"/>
      <c r="H66" s="365"/>
      <c r="I66" s="366"/>
    </row>
    <row r="67" spans="1:9" ht="21.75" customHeight="1">
      <c r="A67" s="497" t="s">
        <v>62</v>
      </c>
      <c r="B67" s="498"/>
      <c r="C67" s="363" t="s">
        <v>63</v>
      </c>
      <c r="D67" s="364"/>
      <c r="E67" s="364"/>
      <c r="F67" s="365" t="s">
        <v>40</v>
      </c>
      <c r="G67" s="365"/>
      <c r="H67" s="365"/>
      <c r="I67" s="366"/>
    </row>
    <row r="68" spans="1:9" ht="21.75" customHeight="1">
      <c r="A68" s="170"/>
      <c r="B68" s="169"/>
      <c r="C68" s="363" t="s">
        <v>64</v>
      </c>
      <c r="D68" s="364"/>
      <c r="E68" s="364"/>
      <c r="F68" s="365" t="s">
        <v>41</v>
      </c>
      <c r="G68" s="365"/>
      <c r="H68" s="365"/>
      <c r="I68" s="366"/>
    </row>
    <row r="69" spans="1:9" ht="21.75" customHeight="1" thickBot="1">
      <c r="A69" s="171"/>
      <c r="B69" s="172"/>
      <c r="C69" s="449" t="s">
        <v>65</v>
      </c>
      <c r="D69" s="450"/>
      <c r="E69" s="450"/>
      <c r="F69" s="454" t="s">
        <v>42</v>
      </c>
      <c r="G69" s="454"/>
      <c r="H69" s="454"/>
      <c r="I69" s="455"/>
    </row>
    <row r="70" spans="1:9" ht="13.5" thickBot="1">
      <c r="A70" s="535"/>
      <c r="B70" s="536"/>
      <c r="C70" s="536"/>
      <c r="D70" s="536"/>
      <c r="E70" s="536"/>
      <c r="F70" s="536"/>
      <c r="G70" s="536"/>
      <c r="H70" s="536"/>
      <c r="I70" s="536"/>
    </row>
    <row r="71" spans="1:9" ht="13.5" thickBot="1">
      <c r="A71" s="461" t="s">
        <v>37</v>
      </c>
      <c r="B71" s="462"/>
      <c r="C71" s="499"/>
      <c r="D71" s="463"/>
      <c r="E71" s="464"/>
      <c r="F71" s="99" t="s">
        <v>825</v>
      </c>
      <c r="G71" s="20"/>
      <c r="H71" s="20"/>
      <c r="I71" s="20"/>
    </row>
    <row r="72" spans="1:9" ht="12.75">
      <c r="A72" s="444" t="s">
        <v>36</v>
      </c>
      <c r="B72" s="445"/>
      <c r="C72" s="445"/>
      <c r="D72" s="445"/>
      <c r="E72" s="445"/>
      <c r="F72" s="445"/>
      <c r="G72" s="446"/>
      <c r="H72" s="446"/>
      <c r="I72" s="446"/>
    </row>
    <row r="73" spans="1:9" ht="12.75">
      <c r="A73" s="465" t="s">
        <v>465</v>
      </c>
      <c r="B73" s="466"/>
      <c r="C73" s="466"/>
      <c r="D73" s="466"/>
      <c r="E73" s="466"/>
      <c r="F73" s="466"/>
      <c r="G73" s="466"/>
      <c r="H73" s="466"/>
      <c r="I73" s="466"/>
    </row>
    <row r="74" spans="1:9" ht="12.75">
      <c r="A74" s="467"/>
      <c r="B74" s="467"/>
      <c r="C74" s="467"/>
      <c r="D74" s="467"/>
      <c r="E74" s="467"/>
      <c r="F74" s="467"/>
      <c r="G74" s="467"/>
      <c r="H74" s="467"/>
      <c r="I74" s="467"/>
    </row>
    <row r="75" spans="1:9" ht="13.5" thickBot="1">
      <c r="A75" s="280" t="s">
        <v>773</v>
      </c>
      <c r="B75" s="280"/>
      <c r="C75" s="280"/>
      <c r="D75" s="280"/>
      <c r="E75" s="280"/>
      <c r="F75" s="280"/>
      <c r="G75" s="280"/>
      <c r="H75" s="280"/>
      <c r="I75" s="280"/>
    </row>
    <row r="76" spans="1:9" ht="13.5" thickBot="1">
      <c r="A76" s="461" t="s">
        <v>541</v>
      </c>
      <c r="B76" s="499"/>
      <c r="C76" s="499"/>
      <c r="D76" s="499"/>
      <c r="E76" s="499"/>
      <c r="F76" s="499"/>
      <c r="G76" s="499"/>
      <c r="H76" s="499"/>
      <c r="I76" s="500"/>
    </row>
    <row r="77" spans="1:9" ht="12.75">
      <c r="A77" s="474" t="s">
        <v>826</v>
      </c>
      <c r="B77" s="475"/>
      <c r="C77" s="476"/>
      <c r="D77" s="476"/>
      <c r="E77" s="476"/>
      <c r="F77" s="476"/>
      <c r="G77" s="476"/>
      <c r="H77" s="476"/>
      <c r="I77" s="477"/>
    </row>
    <row r="78" spans="1:9" ht="13.5" thickBot="1">
      <c r="A78" s="478"/>
      <c r="B78" s="479"/>
      <c r="C78" s="479"/>
      <c r="D78" s="479"/>
      <c r="E78" s="479"/>
      <c r="F78" s="479"/>
      <c r="G78" s="479"/>
      <c r="H78" s="479"/>
      <c r="I78" s="480"/>
    </row>
    <row r="79" spans="1:9" ht="13.5" thickBot="1">
      <c r="A79" s="205"/>
      <c r="B79" s="205"/>
      <c r="C79" s="205"/>
      <c r="D79" s="205"/>
      <c r="E79" s="205"/>
      <c r="F79" s="205"/>
      <c r="G79" s="205"/>
      <c r="H79" s="205"/>
      <c r="I79" s="205"/>
    </row>
    <row r="80" spans="1:9" ht="13.5" thickBot="1">
      <c r="A80" s="110" t="s">
        <v>539</v>
      </c>
      <c r="B80" s="187" t="s">
        <v>827</v>
      </c>
      <c r="C80" s="205"/>
      <c r="D80" s="205"/>
      <c r="E80" s="205"/>
      <c r="F80" s="205"/>
      <c r="G80" s="205"/>
      <c r="H80" s="205"/>
      <c r="I80" s="205"/>
    </row>
    <row r="81" spans="1:9" ht="12.75">
      <c r="A81" s="205"/>
      <c r="B81" s="205"/>
      <c r="C81" s="205"/>
      <c r="D81" s="205"/>
      <c r="E81" s="205"/>
      <c r="F81" s="205"/>
      <c r="G81" s="205"/>
      <c r="H81" s="205"/>
      <c r="I81" s="205"/>
    </row>
    <row r="82" spans="1:9" ht="13.5" thickBot="1">
      <c r="A82" s="157"/>
      <c r="B82" s="205"/>
      <c r="C82" s="205"/>
      <c r="D82" s="205"/>
      <c r="E82" s="205"/>
      <c r="F82" s="205"/>
      <c r="G82" s="205"/>
      <c r="H82" s="205"/>
      <c r="I82" s="205"/>
    </row>
    <row r="83" spans="1:9" ht="13.5" thickBot="1">
      <c r="A83" s="461" t="s">
        <v>73</v>
      </c>
      <c r="B83" s="462"/>
      <c r="C83" s="462"/>
      <c r="D83" s="463"/>
      <c r="E83" s="463"/>
      <c r="F83" s="464"/>
      <c r="G83" s="168" t="s">
        <v>828</v>
      </c>
      <c r="H83" s="111"/>
      <c r="I83" s="111"/>
    </row>
    <row r="84" spans="1:9" ht="6" customHeight="1" thickBot="1">
      <c r="A84" s="103"/>
      <c r="B84" s="103"/>
      <c r="C84" s="103"/>
      <c r="D84" s="111"/>
      <c r="E84" s="111"/>
      <c r="F84" s="111"/>
      <c r="G84" s="111"/>
      <c r="H84" s="111"/>
      <c r="I84" s="111"/>
    </row>
    <row r="85" spans="1:9" ht="12.75">
      <c r="A85" s="418" t="s">
        <v>292</v>
      </c>
      <c r="B85" s="470"/>
      <c r="C85" s="456" t="s">
        <v>74</v>
      </c>
      <c r="D85" s="457"/>
      <c r="E85" s="458"/>
      <c r="F85" s="440" t="s">
        <v>43</v>
      </c>
      <c r="G85" s="441"/>
      <c r="H85" s="441"/>
      <c r="I85" s="442"/>
    </row>
    <row r="86" spans="1:9" ht="13.5" customHeight="1">
      <c r="A86" s="471"/>
      <c r="B86" s="472"/>
      <c r="C86" s="459"/>
      <c r="D86" s="459"/>
      <c r="E86" s="460"/>
      <c r="F86" s="396"/>
      <c r="G86" s="397"/>
      <c r="H86" s="397"/>
      <c r="I86" s="443"/>
    </row>
    <row r="87" spans="1:9" ht="12.75">
      <c r="A87" s="471"/>
      <c r="B87" s="472"/>
      <c r="C87" s="363" t="s">
        <v>75</v>
      </c>
      <c r="D87" s="364"/>
      <c r="E87" s="364"/>
      <c r="F87" s="365" t="s">
        <v>44</v>
      </c>
      <c r="G87" s="365"/>
      <c r="H87" s="365"/>
      <c r="I87" s="366"/>
    </row>
    <row r="88" spans="1:9" ht="12.75">
      <c r="A88" s="471"/>
      <c r="B88" s="472"/>
      <c r="C88" s="363" t="s">
        <v>63</v>
      </c>
      <c r="D88" s="364"/>
      <c r="E88" s="364"/>
      <c r="F88" s="365" t="s">
        <v>45</v>
      </c>
      <c r="G88" s="365"/>
      <c r="H88" s="365"/>
      <c r="I88" s="366"/>
    </row>
    <row r="89" spans="1:9" ht="12.75">
      <c r="A89" s="471"/>
      <c r="B89" s="472"/>
      <c r="C89" s="363" t="s">
        <v>64</v>
      </c>
      <c r="D89" s="364"/>
      <c r="E89" s="364"/>
      <c r="F89" s="365" t="s">
        <v>46</v>
      </c>
      <c r="G89" s="365"/>
      <c r="H89" s="365"/>
      <c r="I89" s="366"/>
    </row>
    <row r="90" spans="1:9" ht="13.5" thickBot="1">
      <c r="A90" s="421"/>
      <c r="B90" s="473"/>
      <c r="C90" s="449" t="s">
        <v>65</v>
      </c>
      <c r="D90" s="450"/>
      <c r="E90" s="450"/>
      <c r="F90" s="454" t="s">
        <v>47</v>
      </c>
      <c r="G90" s="454"/>
      <c r="H90" s="454"/>
      <c r="I90" s="455"/>
    </row>
    <row r="91" spans="1:9" ht="12.75">
      <c r="A91" s="206"/>
      <c r="B91" s="206"/>
      <c r="C91" s="156"/>
      <c r="D91" s="156"/>
      <c r="E91" s="156"/>
      <c r="F91" s="111"/>
      <c r="G91" s="111"/>
      <c r="H91" s="111"/>
      <c r="I91" s="207"/>
    </row>
    <row r="92" spans="1:9" ht="12.75">
      <c r="A92" s="447" t="s">
        <v>114</v>
      </c>
      <c r="B92" s="448"/>
      <c r="C92" s="448"/>
      <c r="D92" s="448"/>
      <c r="E92" s="448"/>
      <c r="F92" s="448"/>
      <c r="G92" s="448"/>
      <c r="H92" s="448"/>
      <c r="I92" s="448"/>
    </row>
    <row r="93" spans="1:9" ht="12.75">
      <c r="A93" s="448"/>
      <c r="B93" s="448"/>
      <c r="C93" s="448"/>
      <c r="D93" s="448"/>
      <c r="E93" s="448"/>
      <c r="F93" s="448"/>
      <c r="G93" s="448"/>
      <c r="H93" s="448"/>
      <c r="I93" s="448"/>
    </row>
    <row r="94" spans="1:9" ht="12.75">
      <c r="A94" s="448"/>
      <c r="B94" s="448"/>
      <c r="C94" s="448"/>
      <c r="D94" s="448"/>
      <c r="E94" s="448"/>
      <c r="F94" s="448"/>
      <c r="G94" s="448"/>
      <c r="H94" s="448"/>
      <c r="I94" s="448"/>
    </row>
    <row r="95" spans="1:9" ht="12.75">
      <c r="A95" s="448"/>
      <c r="B95" s="448"/>
      <c r="C95" s="448"/>
      <c r="D95" s="448"/>
      <c r="E95" s="448"/>
      <c r="F95" s="448"/>
      <c r="G95" s="448"/>
      <c r="H95" s="448"/>
      <c r="I95" s="448"/>
    </row>
    <row r="96" spans="1:9" ht="12.75">
      <c r="A96" s="208"/>
      <c r="B96" s="208"/>
      <c r="C96" s="208"/>
      <c r="D96" s="208"/>
      <c r="E96" s="208"/>
      <c r="F96" s="208"/>
      <c r="G96" s="208"/>
      <c r="H96" s="208"/>
      <c r="I96" s="208"/>
    </row>
    <row r="97" spans="1:9" ht="18" customHeight="1">
      <c r="A97" s="468" t="s">
        <v>293</v>
      </c>
      <c r="B97" s="469"/>
      <c r="C97" s="469"/>
      <c r="D97" s="469"/>
      <c r="E97" s="469"/>
      <c r="F97" s="469"/>
      <c r="G97" s="469"/>
      <c r="H97" s="469"/>
      <c r="I97" s="469"/>
    </row>
    <row r="98" spans="1:9" ht="18" customHeight="1">
      <c r="A98" s="209"/>
      <c r="B98" s="173"/>
      <c r="C98" s="173"/>
      <c r="D98" s="173"/>
      <c r="E98" s="173"/>
      <c r="F98" s="173"/>
      <c r="G98" s="173"/>
      <c r="H98" s="173"/>
      <c r="I98" s="173"/>
    </row>
    <row r="99" spans="1:9" ht="12.75">
      <c r="A99" s="360" t="s">
        <v>294</v>
      </c>
      <c r="B99" s="361"/>
      <c r="C99" s="361"/>
      <c r="D99" s="361"/>
      <c r="E99" s="361"/>
      <c r="F99" s="361"/>
      <c r="G99" s="361"/>
      <c r="H99" s="361"/>
      <c r="I99" s="361"/>
    </row>
    <row r="100" spans="1:9" ht="12.75">
      <c r="A100" s="361"/>
      <c r="B100" s="361"/>
      <c r="C100" s="361"/>
      <c r="D100" s="361"/>
      <c r="E100" s="361"/>
      <c r="F100" s="361"/>
      <c r="G100" s="361"/>
      <c r="H100" s="361"/>
      <c r="I100" s="361"/>
    </row>
    <row r="101" spans="1:9" ht="12.75">
      <c r="A101" s="362"/>
      <c r="B101" s="362"/>
      <c r="C101" s="362"/>
      <c r="D101" s="362"/>
      <c r="E101" s="362"/>
      <c r="F101" s="362"/>
      <c r="G101" s="362"/>
      <c r="H101" s="362"/>
      <c r="I101" s="362"/>
    </row>
    <row r="102" spans="1:9" ht="12.75">
      <c r="A102" s="120" t="s">
        <v>88</v>
      </c>
      <c r="B102" s="79"/>
      <c r="C102" s="79"/>
      <c r="D102" s="79"/>
      <c r="E102" s="141"/>
      <c r="F102" s="141"/>
      <c r="G102" s="79"/>
      <c r="H102" s="79"/>
      <c r="I102" s="79"/>
    </row>
    <row r="103" spans="1:9" ht="12.75">
      <c r="A103" s="402" t="s">
        <v>76</v>
      </c>
      <c r="B103" s="308"/>
      <c r="C103" s="308"/>
      <c r="D103" s="308"/>
      <c r="E103" s="308"/>
      <c r="F103" s="308"/>
      <c r="G103" s="308"/>
      <c r="H103" s="308"/>
      <c r="I103" s="309"/>
    </row>
    <row r="104" spans="1:9" ht="12.75">
      <c r="A104" s="310"/>
      <c r="B104" s="311"/>
      <c r="C104" s="311"/>
      <c r="D104" s="311"/>
      <c r="E104" s="311"/>
      <c r="F104" s="311"/>
      <c r="G104" s="311"/>
      <c r="H104" s="311"/>
      <c r="I104" s="312"/>
    </row>
    <row r="105" spans="1:9" ht="12.75">
      <c r="A105" s="313"/>
      <c r="B105" s="314"/>
      <c r="C105" s="314"/>
      <c r="D105" s="314"/>
      <c r="E105" s="314"/>
      <c r="F105" s="314"/>
      <c r="G105" s="314"/>
      <c r="H105" s="314"/>
      <c r="I105" s="315"/>
    </row>
    <row r="106" spans="1:9" ht="12.75">
      <c r="A106" s="261" t="s">
        <v>829</v>
      </c>
      <c r="B106" s="261"/>
      <c r="C106" s="261"/>
      <c r="D106" s="261"/>
      <c r="E106" s="261"/>
      <c r="F106" s="261"/>
      <c r="G106" s="261"/>
      <c r="H106" s="261"/>
      <c r="I106" s="261"/>
    </row>
    <row r="107" spans="1:9" ht="12.75">
      <c r="A107" s="330"/>
      <c r="B107" s="330"/>
      <c r="C107" s="330"/>
      <c r="D107" s="330"/>
      <c r="E107" s="330"/>
      <c r="F107" s="330"/>
      <c r="G107" s="330"/>
      <c r="H107" s="330"/>
      <c r="I107" s="330"/>
    </row>
    <row r="108" spans="1:9" ht="12.75">
      <c r="A108" s="330"/>
      <c r="B108" s="330"/>
      <c r="C108" s="330"/>
      <c r="D108" s="330"/>
      <c r="E108" s="330"/>
      <c r="F108" s="330"/>
      <c r="G108" s="330"/>
      <c r="H108" s="330"/>
      <c r="I108" s="330"/>
    </row>
    <row r="109" spans="1:9" ht="12.75">
      <c r="A109" s="330"/>
      <c r="B109" s="330"/>
      <c r="C109" s="330"/>
      <c r="D109" s="330"/>
      <c r="E109" s="330"/>
      <c r="F109" s="330"/>
      <c r="G109" s="330"/>
      <c r="H109" s="330"/>
      <c r="I109" s="330"/>
    </row>
    <row r="110" spans="1:9" ht="12.75">
      <c r="A110" s="330"/>
      <c r="B110" s="330"/>
      <c r="C110" s="330"/>
      <c r="D110" s="330"/>
      <c r="E110" s="330"/>
      <c r="F110" s="330"/>
      <c r="G110" s="330"/>
      <c r="H110" s="330"/>
      <c r="I110" s="330"/>
    </row>
    <row r="111" spans="1:9" ht="12.75">
      <c r="A111" s="330"/>
      <c r="B111" s="330"/>
      <c r="C111" s="330"/>
      <c r="D111" s="330"/>
      <c r="E111" s="330"/>
      <c r="F111" s="330"/>
      <c r="G111" s="330"/>
      <c r="H111" s="330"/>
      <c r="I111" s="330"/>
    </row>
    <row r="112" spans="1:9" ht="12.75">
      <c r="A112" s="121"/>
      <c r="B112" s="121"/>
      <c r="C112" s="122"/>
      <c r="D112" s="122"/>
      <c r="E112" s="122"/>
      <c r="F112" s="122"/>
      <c r="G112" s="122"/>
      <c r="H112" s="122"/>
      <c r="I112" s="122"/>
    </row>
    <row r="113" spans="1:9" ht="12.75">
      <c r="A113" s="353" t="s">
        <v>80</v>
      </c>
      <c r="B113" s="354"/>
      <c r="C113" s="354"/>
      <c r="D113" s="354"/>
      <c r="E113" s="354"/>
      <c r="F113" s="354"/>
      <c r="G113" s="354"/>
      <c r="H113" s="354"/>
      <c r="I113" s="355"/>
    </row>
    <row r="114" spans="1:9" ht="12.75">
      <c r="A114" s="261" t="s">
        <v>830</v>
      </c>
      <c r="B114" s="261"/>
      <c r="C114" s="261"/>
      <c r="D114" s="261"/>
      <c r="E114" s="261"/>
      <c r="F114" s="261"/>
      <c r="G114" s="261"/>
      <c r="H114" s="261"/>
      <c r="I114" s="261"/>
    </row>
    <row r="115" spans="1:9" ht="12.75">
      <c r="A115" s="330"/>
      <c r="B115" s="330"/>
      <c r="C115" s="330"/>
      <c r="D115" s="330"/>
      <c r="E115" s="330"/>
      <c r="F115" s="330"/>
      <c r="G115" s="330"/>
      <c r="H115" s="330"/>
      <c r="I115" s="330"/>
    </row>
    <row r="116" spans="1:9" ht="12.75">
      <c r="A116" s="330"/>
      <c r="B116" s="330"/>
      <c r="C116" s="330"/>
      <c r="D116" s="330"/>
      <c r="E116" s="330"/>
      <c r="F116" s="330"/>
      <c r="G116" s="330"/>
      <c r="H116" s="330"/>
      <c r="I116" s="330"/>
    </row>
    <row r="117" spans="1:9" ht="12.75">
      <c r="A117" s="330"/>
      <c r="B117" s="330"/>
      <c r="C117" s="330"/>
      <c r="D117" s="330"/>
      <c r="E117" s="330"/>
      <c r="F117" s="330"/>
      <c r="G117" s="330"/>
      <c r="H117" s="330"/>
      <c r="I117" s="330"/>
    </row>
    <row r="118" spans="1:9" ht="12.75">
      <c r="A118" s="330"/>
      <c r="B118" s="330"/>
      <c r="C118" s="330"/>
      <c r="D118" s="330"/>
      <c r="E118" s="330"/>
      <c r="F118" s="330"/>
      <c r="G118" s="330"/>
      <c r="H118" s="330"/>
      <c r="I118" s="330"/>
    </row>
    <row r="119" spans="1:9" ht="12.75">
      <c r="A119" s="330"/>
      <c r="B119" s="330"/>
      <c r="C119" s="330"/>
      <c r="D119" s="330"/>
      <c r="E119" s="330"/>
      <c r="F119" s="330"/>
      <c r="G119" s="330"/>
      <c r="H119" s="330"/>
      <c r="I119" s="330"/>
    </row>
    <row r="120" spans="1:9" ht="12.75">
      <c r="A120" s="121"/>
      <c r="B120" s="121"/>
      <c r="C120" s="121"/>
      <c r="D120" s="121"/>
      <c r="E120" s="121"/>
      <c r="F120" s="121"/>
      <c r="G120" s="121"/>
      <c r="H120" s="121"/>
      <c r="I120" s="121"/>
    </row>
    <row r="121" spans="1:9" ht="12.75">
      <c r="A121" s="451" t="s">
        <v>77</v>
      </c>
      <c r="B121" s="452"/>
      <c r="C121" s="452"/>
      <c r="D121" s="452"/>
      <c r="E121" s="452"/>
      <c r="F121" s="452"/>
      <c r="G121" s="452"/>
      <c r="H121" s="452"/>
      <c r="I121" s="453"/>
    </row>
    <row r="122" spans="1:9" ht="12.75">
      <c r="A122" s="261" t="s">
        <v>868</v>
      </c>
      <c r="B122" s="261"/>
      <c r="C122" s="261"/>
      <c r="D122" s="261"/>
      <c r="E122" s="261"/>
      <c r="F122" s="261"/>
      <c r="G122" s="261"/>
      <c r="H122" s="261"/>
      <c r="I122" s="261"/>
    </row>
    <row r="123" spans="1:9" ht="12.75">
      <c r="A123" s="330"/>
      <c r="B123" s="330"/>
      <c r="C123" s="330"/>
      <c r="D123" s="330"/>
      <c r="E123" s="330"/>
      <c r="F123" s="330"/>
      <c r="G123" s="330"/>
      <c r="H123" s="330"/>
      <c r="I123" s="330"/>
    </row>
    <row r="124" spans="1:9" ht="12.75">
      <c r="A124" s="330"/>
      <c r="B124" s="330"/>
      <c r="C124" s="330"/>
      <c r="D124" s="330"/>
      <c r="E124" s="330"/>
      <c r="F124" s="330"/>
      <c r="G124" s="330"/>
      <c r="H124" s="330"/>
      <c r="I124" s="330"/>
    </row>
    <row r="125" spans="1:9" ht="12.75">
      <c r="A125" s="330"/>
      <c r="B125" s="330"/>
      <c r="C125" s="330"/>
      <c r="D125" s="330"/>
      <c r="E125" s="330"/>
      <c r="F125" s="330"/>
      <c r="G125" s="330"/>
      <c r="H125" s="330"/>
      <c r="I125" s="330"/>
    </row>
    <row r="126" spans="1:9" ht="12.75">
      <c r="A126" s="330"/>
      <c r="B126" s="330"/>
      <c r="C126" s="330"/>
      <c r="D126" s="330"/>
      <c r="E126" s="330"/>
      <c r="F126" s="330"/>
      <c r="G126" s="330"/>
      <c r="H126" s="330"/>
      <c r="I126" s="330"/>
    </row>
    <row r="127" spans="1:9" ht="12.75">
      <c r="A127" s="330"/>
      <c r="B127" s="330"/>
      <c r="C127" s="330"/>
      <c r="D127" s="330"/>
      <c r="E127" s="330"/>
      <c r="F127" s="330"/>
      <c r="G127" s="330"/>
      <c r="H127" s="330"/>
      <c r="I127" s="330"/>
    </row>
    <row r="128" spans="1:9" ht="12.75" customHeight="1">
      <c r="A128" s="123"/>
      <c r="B128" s="123"/>
      <c r="C128" s="123"/>
      <c r="D128" s="123"/>
      <c r="E128" s="123"/>
      <c r="F128" s="123"/>
      <c r="G128" s="123"/>
      <c r="H128" s="123"/>
      <c r="I128" s="123"/>
    </row>
    <row r="129" spans="1:9" ht="12.75" customHeight="1">
      <c r="A129" s="451" t="s">
        <v>78</v>
      </c>
      <c r="B129" s="452"/>
      <c r="C129" s="452"/>
      <c r="D129" s="452"/>
      <c r="E129" s="452"/>
      <c r="F129" s="452"/>
      <c r="G129" s="452"/>
      <c r="H129" s="452"/>
      <c r="I129" s="453"/>
    </row>
    <row r="130" spans="1:9" ht="12.75" customHeight="1">
      <c r="A130" s="261" t="s">
        <v>831</v>
      </c>
      <c r="B130" s="261"/>
      <c r="C130" s="261"/>
      <c r="D130" s="261"/>
      <c r="E130" s="261"/>
      <c r="F130" s="261"/>
      <c r="G130" s="261"/>
      <c r="H130" s="261"/>
      <c r="I130" s="261"/>
    </row>
    <row r="131" spans="1:9" ht="12.75" customHeight="1">
      <c r="A131" s="330"/>
      <c r="B131" s="330"/>
      <c r="C131" s="330"/>
      <c r="D131" s="330"/>
      <c r="E131" s="330"/>
      <c r="F131" s="330"/>
      <c r="G131" s="330"/>
      <c r="H131" s="330"/>
      <c r="I131" s="330"/>
    </row>
    <row r="132" spans="1:9" ht="12.75" customHeight="1">
      <c r="A132" s="330"/>
      <c r="B132" s="330"/>
      <c r="C132" s="330"/>
      <c r="D132" s="330"/>
      <c r="E132" s="330"/>
      <c r="F132" s="330"/>
      <c r="G132" s="330"/>
      <c r="H132" s="330"/>
      <c r="I132" s="330"/>
    </row>
    <row r="133" spans="1:9" ht="12.75" customHeight="1">
      <c r="A133" s="330"/>
      <c r="B133" s="330"/>
      <c r="C133" s="330"/>
      <c r="D133" s="330"/>
      <c r="E133" s="330"/>
      <c r="F133" s="330"/>
      <c r="G133" s="330"/>
      <c r="H133" s="330"/>
      <c r="I133" s="330"/>
    </row>
    <row r="134" spans="1:9" ht="12.75" customHeight="1">
      <c r="A134" s="330"/>
      <c r="B134" s="330"/>
      <c r="C134" s="330"/>
      <c r="D134" s="330"/>
      <c r="E134" s="330"/>
      <c r="F134" s="330"/>
      <c r="G134" s="330"/>
      <c r="H134" s="330"/>
      <c r="I134" s="330"/>
    </row>
    <row r="135" spans="1:9" ht="12.75" customHeight="1">
      <c r="A135" s="330"/>
      <c r="B135" s="330"/>
      <c r="C135" s="330"/>
      <c r="D135" s="330"/>
      <c r="E135" s="330"/>
      <c r="F135" s="330"/>
      <c r="G135" s="330"/>
      <c r="H135" s="330"/>
      <c r="I135" s="330"/>
    </row>
    <row r="136" spans="1:3" ht="12.75" customHeight="1">
      <c r="A136" s="18"/>
      <c r="C136" s="18"/>
    </row>
    <row r="137" spans="1:9" ht="12.75" customHeight="1">
      <c r="A137" s="367" t="s">
        <v>79</v>
      </c>
      <c r="B137" s="368"/>
      <c r="C137" s="368"/>
      <c r="D137" s="368"/>
      <c r="E137" s="368"/>
      <c r="F137" s="368"/>
      <c r="G137" s="368"/>
      <c r="H137" s="368"/>
      <c r="I137" s="369"/>
    </row>
    <row r="138" spans="1:9" ht="12.75" customHeight="1">
      <c r="A138" s="370"/>
      <c r="B138" s="371"/>
      <c r="C138" s="371"/>
      <c r="D138" s="371"/>
      <c r="E138" s="371"/>
      <c r="F138" s="371"/>
      <c r="G138" s="371"/>
      <c r="H138" s="371"/>
      <c r="I138" s="372"/>
    </row>
    <row r="139" spans="1:9" ht="12.75" customHeight="1">
      <c r="A139" s="261" t="s">
        <v>832</v>
      </c>
      <c r="B139" s="261"/>
      <c r="C139" s="261"/>
      <c r="D139" s="261"/>
      <c r="E139" s="261"/>
      <c r="F139" s="261"/>
      <c r="G139" s="261"/>
      <c r="H139" s="261"/>
      <c r="I139" s="261"/>
    </row>
    <row r="140" spans="1:9" ht="12.75" customHeight="1">
      <c r="A140" s="330"/>
      <c r="B140" s="330"/>
      <c r="C140" s="330"/>
      <c r="D140" s="330"/>
      <c r="E140" s="330"/>
      <c r="F140" s="330"/>
      <c r="G140" s="330"/>
      <c r="H140" s="330"/>
      <c r="I140" s="330"/>
    </row>
    <row r="141" spans="1:9" ht="12.75" customHeight="1">
      <c r="A141" s="330"/>
      <c r="B141" s="330"/>
      <c r="C141" s="330"/>
      <c r="D141" s="330"/>
      <c r="E141" s="330"/>
      <c r="F141" s="330"/>
      <c r="G141" s="330"/>
      <c r="H141" s="330"/>
      <c r="I141" s="330"/>
    </row>
    <row r="142" spans="1:9" ht="12.75" customHeight="1">
      <c r="A142" s="330"/>
      <c r="B142" s="330"/>
      <c r="C142" s="330"/>
      <c r="D142" s="330"/>
      <c r="E142" s="330"/>
      <c r="F142" s="330"/>
      <c r="G142" s="330"/>
      <c r="H142" s="330"/>
      <c r="I142" s="330"/>
    </row>
    <row r="143" spans="1:9" ht="12.75" customHeight="1">
      <c r="A143" s="330"/>
      <c r="B143" s="330"/>
      <c r="C143" s="330"/>
      <c r="D143" s="330"/>
      <c r="E143" s="330"/>
      <c r="F143" s="330"/>
      <c r="G143" s="330"/>
      <c r="H143" s="330"/>
      <c r="I143" s="330"/>
    </row>
    <row r="144" spans="1:9" ht="12.75" customHeight="1">
      <c r="A144" s="330"/>
      <c r="B144" s="330"/>
      <c r="C144" s="330"/>
      <c r="D144" s="330"/>
      <c r="E144" s="330"/>
      <c r="F144" s="330"/>
      <c r="G144" s="330"/>
      <c r="H144" s="330"/>
      <c r="I144" s="330"/>
    </row>
    <row r="145" spans="1:3" ht="12.75" customHeight="1">
      <c r="A145" s="18"/>
      <c r="C145" s="18"/>
    </row>
    <row r="146" spans="1:9" ht="12.75" customHeight="1">
      <c r="A146" s="409" t="s">
        <v>81</v>
      </c>
      <c r="B146" s="410"/>
      <c r="C146" s="410"/>
      <c r="D146" s="410"/>
      <c r="E146" s="410"/>
      <c r="F146" s="410"/>
      <c r="G146" s="410"/>
      <c r="H146" s="410"/>
      <c r="I146" s="411"/>
    </row>
    <row r="147" spans="1:9" ht="12.75" customHeight="1">
      <c r="A147" s="261" t="s">
        <v>833</v>
      </c>
      <c r="B147" s="261"/>
      <c r="C147" s="261"/>
      <c r="D147" s="261"/>
      <c r="E147" s="261"/>
      <c r="F147" s="261"/>
      <c r="G147" s="261"/>
      <c r="H147" s="261"/>
      <c r="I147" s="261"/>
    </row>
    <row r="148" spans="1:9" ht="12.75" customHeight="1">
      <c r="A148" s="330"/>
      <c r="B148" s="330"/>
      <c r="C148" s="330"/>
      <c r="D148" s="330"/>
      <c r="E148" s="330"/>
      <c r="F148" s="330"/>
      <c r="G148" s="330"/>
      <c r="H148" s="330"/>
      <c r="I148" s="330"/>
    </row>
    <row r="149" spans="1:9" ht="12.75" customHeight="1">
      <c r="A149" s="330"/>
      <c r="B149" s="330"/>
      <c r="C149" s="330"/>
      <c r="D149" s="330"/>
      <c r="E149" s="330"/>
      <c r="F149" s="330"/>
      <c r="G149" s="330"/>
      <c r="H149" s="330"/>
      <c r="I149" s="330"/>
    </row>
    <row r="150" spans="1:9" ht="12.75" customHeight="1">
      <c r="A150" s="330"/>
      <c r="B150" s="330"/>
      <c r="C150" s="330"/>
      <c r="D150" s="330"/>
      <c r="E150" s="330"/>
      <c r="F150" s="330"/>
      <c r="G150" s="330"/>
      <c r="H150" s="330"/>
      <c r="I150" s="330"/>
    </row>
    <row r="151" spans="1:9" ht="12.75" customHeight="1">
      <c r="A151" s="330"/>
      <c r="B151" s="330"/>
      <c r="C151" s="330"/>
      <c r="D151" s="330"/>
      <c r="E151" s="330"/>
      <c r="F151" s="330"/>
      <c r="G151" s="330"/>
      <c r="H151" s="330"/>
      <c r="I151" s="330"/>
    </row>
    <row r="152" spans="1:9" ht="12.75" customHeight="1">
      <c r="A152" s="330"/>
      <c r="B152" s="330"/>
      <c r="C152" s="330"/>
      <c r="D152" s="330"/>
      <c r="E152" s="330"/>
      <c r="F152" s="330"/>
      <c r="G152" s="330"/>
      <c r="H152" s="330"/>
      <c r="I152" s="330"/>
    </row>
    <row r="153" spans="1:3" ht="12.75" customHeight="1">
      <c r="A153" s="18"/>
      <c r="C153" s="18"/>
    </row>
    <row r="154" spans="1:9" ht="12.75">
      <c r="A154" s="367" t="s">
        <v>82</v>
      </c>
      <c r="B154" s="368"/>
      <c r="C154" s="368"/>
      <c r="D154" s="368"/>
      <c r="E154" s="368"/>
      <c r="F154" s="368"/>
      <c r="G154" s="368"/>
      <c r="H154" s="368"/>
      <c r="I154" s="369"/>
    </row>
    <row r="155" spans="1:9" ht="12.75">
      <c r="A155" s="261" t="s">
        <v>834</v>
      </c>
      <c r="B155" s="261"/>
      <c r="C155" s="261"/>
      <c r="D155" s="261"/>
      <c r="E155" s="261"/>
      <c r="F155" s="261"/>
      <c r="G155" s="261"/>
      <c r="H155" s="261"/>
      <c r="I155" s="261"/>
    </row>
    <row r="156" spans="1:9" ht="12.75">
      <c r="A156" s="330"/>
      <c r="B156" s="330"/>
      <c r="C156" s="330"/>
      <c r="D156" s="330"/>
      <c r="E156" s="330"/>
      <c r="F156" s="330"/>
      <c r="G156" s="330"/>
      <c r="H156" s="330"/>
      <c r="I156" s="330"/>
    </row>
    <row r="157" spans="1:9" ht="12.75">
      <c r="A157" s="330"/>
      <c r="B157" s="330"/>
      <c r="C157" s="330"/>
      <c r="D157" s="330"/>
      <c r="E157" s="330"/>
      <c r="F157" s="330"/>
      <c r="G157" s="330"/>
      <c r="H157" s="330"/>
      <c r="I157" s="330"/>
    </row>
    <row r="158" spans="1:9" ht="12.75">
      <c r="A158" s="330"/>
      <c r="B158" s="330"/>
      <c r="C158" s="330"/>
      <c r="D158" s="330"/>
      <c r="E158" s="330"/>
      <c r="F158" s="330"/>
      <c r="G158" s="330"/>
      <c r="H158" s="330"/>
      <c r="I158" s="330"/>
    </row>
    <row r="159" spans="1:9" ht="12.75">
      <c r="A159" s="330"/>
      <c r="B159" s="330"/>
      <c r="C159" s="330"/>
      <c r="D159" s="330"/>
      <c r="E159" s="330"/>
      <c r="F159" s="330"/>
      <c r="G159" s="330"/>
      <c r="H159" s="330"/>
      <c r="I159" s="330"/>
    </row>
    <row r="160" spans="1:9" ht="12.75">
      <c r="A160" s="330"/>
      <c r="B160" s="330"/>
      <c r="C160" s="330"/>
      <c r="D160" s="330"/>
      <c r="E160" s="330"/>
      <c r="F160" s="330"/>
      <c r="G160" s="330"/>
      <c r="H160" s="330"/>
      <c r="I160" s="330"/>
    </row>
    <row r="161" spans="1:9" ht="12.75" customHeight="1">
      <c r="A161" s="205"/>
      <c r="B161" s="205"/>
      <c r="C161" s="205"/>
      <c r="D161" s="205"/>
      <c r="E161" s="205"/>
      <c r="F161" s="205"/>
      <c r="G161" s="205"/>
      <c r="H161" s="205"/>
      <c r="I161" s="205"/>
    </row>
    <row r="162" spans="1:9" ht="12.75" customHeight="1">
      <c r="A162" s="409" t="s">
        <v>83</v>
      </c>
      <c r="B162" s="410"/>
      <c r="C162" s="410"/>
      <c r="D162" s="410"/>
      <c r="E162" s="410"/>
      <c r="F162" s="410"/>
      <c r="G162" s="410"/>
      <c r="H162" s="410"/>
      <c r="I162" s="411"/>
    </row>
    <row r="163" spans="1:9" ht="12.75" customHeight="1">
      <c r="A163" s="412" t="s">
        <v>835</v>
      </c>
      <c r="B163" s="412"/>
      <c r="C163" s="412"/>
      <c r="D163" s="412"/>
      <c r="E163" s="412"/>
      <c r="F163" s="412"/>
      <c r="G163" s="412"/>
      <c r="H163" s="412"/>
      <c r="I163" s="412"/>
    </row>
    <row r="164" spans="1:9" ht="12.75" customHeight="1">
      <c r="A164" s="413"/>
      <c r="B164" s="413"/>
      <c r="C164" s="413"/>
      <c r="D164" s="413"/>
      <c r="E164" s="413"/>
      <c r="F164" s="413"/>
      <c r="G164" s="413"/>
      <c r="H164" s="413"/>
      <c r="I164" s="413"/>
    </row>
    <row r="165" spans="1:9" ht="12.75" customHeight="1">
      <c r="A165" s="413"/>
      <c r="B165" s="413"/>
      <c r="C165" s="413"/>
      <c r="D165" s="413"/>
      <c r="E165" s="413"/>
      <c r="F165" s="413"/>
      <c r="G165" s="413"/>
      <c r="H165" s="413"/>
      <c r="I165" s="413"/>
    </row>
    <row r="166" spans="1:9" ht="12.75" customHeight="1">
      <c r="A166" s="413"/>
      <c r="B166" s="413"/>
      <c r="C166" s="413"/>
      <c r="D166" s="413"/>
      <c r="E166" s="413"/>
      <c r="F166" s="413"/>
      <c r="G166" s="413"/>
      <c r="H166" s="413"/>
      <c r="I166" s="413"/>
    </row>
    <row r="167" spans="1:9" ht="12.75" customHeight="1">
      <c r="A167" s="413"/>
      <c r="B167" s="413"/>
      <c r="C167" s="413"/>
      <c r="D167" s="413"/>
      <c r="E167" s="413"/>
      <c r="F167" s="413"/>
      <c r="G167" s="413"/>
      <c r="H167" s="413"/>
      <c r="I167" s="413"/>
    </row>
    <row r="168" spans="1:9" ht="12.75" customHeight="1">
      <c r="A168" s="413"/>
      <c r="B168" s="413"/>
      <c r="C168" s="413"/>
      <c r="D168" s="413"/>
      <c r="E168" s="413"/>
      <c r="F168" s="413"/>
      <c r="G168" s="413"/>
      <c r="H168" s="413"/>
      <c r="I168" s="413"/>
    </row>
    <row r="169" spans="1:9" ht="12.75" customHeight="1">
      <c r="A169" s="211"/>
      <c r="B169" s="211"/>
      <c r="C169" s="211"/>
      <c r="D169" s="211"/>
      <c r="E169" s="211"/>
      <c r="F169" s="211"/>
      <c r="G169" s="211"/>
      <c r="H169" s="211"/>
      <c r="I169" s="211"/>
    </row>
    <row r="170" spans="1:9" ht="12.75" customHeight="1" thickBot="1">
      <c r="A170" s="408" t="s">
        <v>774</v>
      </c>
      <c r="B170" s="408"/>
      <c r="C170" s="408"/>
      <c r="D170" s="408"/>
      <c r="E170" s="408"/>
      <c r="F170" s="408"/>
      <c r="G170" s="408"/>
      <c r="H170" s="408"/>
      <c r="I170" s="408"/>
    </row>
    <row r="171" spans="1:9" ht="12.75" customHeight="1" thickBot="1">
      <c r="A171" s="325" t="s">
        <v>772</v>
      </c>
      <c r="B171" s="326"/>
      <c r="C171" s="326"/>
      <c r="D171" s="326"/>
      <c r="E171" s="326"/>
      <c r="F171" s="326"/>
      <c r="G171" s="327"/>
      <c r="H171" s="328" t="s">
        <v>828</v>
      </c>
      <c r="I171" s="329"/>
    </row>
    <row r="172" spans="1:3" ht="12.75" customHeight="1">
      <c r="A172" s="18"/>
      <c r="C172" s="18"/>
    </row>
    <row r="173" spans="1:9" ht="12.75" customHeight="1">
      <c r="A173" s="120" t="s">
        <v>87</v>
      </c>
      <c r="B173" s="102"/>
      <c r="C173" s="102"/>
      <c r="D173" s="102"/>
      <c r="E173" s="102"/>
      <c r="F173" s="102"/>
      <c r="G173" s="102"/>
      <c r="H173" s="102"/>
      <c r="I173" s="102"/>
    </row>
    <row r="174" spans="1:9" ht="12.75" customHeight="1">
      <c r="A174" s="402" t="s">
        <v>248</v>
      </c>
      <c r="B174" s="403"/>
      <c r="C174" s="403"/>
      <c r="D174" s="403"/>
      <c r="E174" s="403"/>
      <c r="F174" s="403"/>
      <c r="G174" s="403"/>
      <c r="H174" s="403"/>
      <c r="I174" s="404"/>
    </row>
    <row r="175" spans="1:9" ht="12.75" customHeight="1">
      <c r="A175" s="431"/>
      <c r="B175" s="432"/>
      <c r="C175" s="432"/>
      <c r="D175" s="432"/>
      <c r="E175" s="432"/>
      <c r="F175" s="432"/>
      <c r="G175" s="432"/>
      <c r="H175" s="432"/>
      <c r="I175" s="433"/>
    </row>
    <row r="176" spans="1:9" ht="12.75" customHeight="1">
      <c r="A176" s="405"/>
      <c r="B176" s="406"/>
      <c r="C176" s="406"/>
      <c r="D176" s="406"/>
      <c r="E176" s="406"/>
      <c r="F176" s="406"/>
      <c r="G176" s="406"/>
      <c r="H176" s="406"/>
      <c r="I176" s="407"/>
    </row>
    <row r="177" spans="1:9" ht="12.75" customHeight="1">
      <c r="A177" s="120"/>
      <c r="B177" s="102"/>
      <c r="C177" s="102"/>
      <c r="D177" s="102"/>
      <c r="E177" s="102"/>
      <c r="F177" s="102"/>
      <c r="G177" s="102"/>
      <c r="H177" s="102"/>
      <c r="I177" s="102"/>
    </row>
    <row r="178" spans="1:9" ht="12.75" customHeight="1">
      <c r="A178" s="356" t="s">
        <v>84</v>
      </c>
      <c r="B178" s="308"/>
      <c r="C178" s="308"/>
      <c r="D178" s="308"/>
      <c r="E178" s="308"/>
      <c r="F178" s="308"/>
      <c r="G178" s="308"/>
      <c r="H178" s="308"/>
      <c r="I178" s="309"/>
    </row>
    <row r="179" spans="1:9" ht="12.75" customHeight="1">
      <c r="A179" s="313"/>
      <c r="B179" s="314"/>
      <c r="C179" s="314"/>
      <c r="D179" s="314"/>
      <c r="E179" s="314"/>
      <c r="F179" s="314"/>
      <c r="G179" s="314"/>
      <c r="H179" s="314"/>
      <c r="I179" s="315"/>
    </row>
    <row r="180" spans="1:9" ht="12.75" customHeight="1">
      <c r="A180" s="261" t="s">
        <v>836</v>
      </c>
      <c r="B180" s="261"/>
      <c r="C180" s="261"/>
      <c r="D180" s="261"/>
      <c r="E180" s="261"/>
      <c r="F180" s="261"/>
      <c r="G180" s="261"/>
      <c r="H180" s="261"/>
      <c r="I180" s="261"/>
    </row>
    <row r="181" spans="1:9" ht="12.75" customHeight="1">
      <c r="A181" s="262"/>
      <c r="B181" s="262"/>
      <c r="C181" s="262"/>
      <c r="D181" s="262"/>
      <c r="E181" s="262"/>
      <c r="F181" s="262"/>
      <c r="G181" s="262"/>
      <c r="H181" s="262"/>
      <c r="I181" s="262"/>
    </row>
    <row r="182" spans="1:9" ht="12.75" customHeight="1">
      <c r="A182" s="262"/>
      <c r="B182" s="262"/>
      <c r="C182" s="262"/>
      <c r="D182" s="262"/>
      <c r="E182" s="262"/>
      <c r="F182" s="262"/>
      <c r="G182" s="262"/>
      <c r="H182" s="262"/>
      <c r="I182" s="262"/>
    </row>
    <row r="183" spans="1:9" ht="12.75" customHeight="1">
      <c r="A183" s="262"/>
      <c r="B183" s="262"/>
      <c r="C183" s="262"/>
      <c r="D183" s="262"/>
      <c r="E183" s="262"/>
      <c r="F183" s="262"/>
      <c r="G183" s="262"/>
      <c r="H183" s="262"/>
      <c r="I183" s="262"/>
    </row>
    <row r="184" spans="1:9" ht="12.75" customHeight="1">
      <c r="A184" s="262"/>
      <c r="B184" s="262"/>
      <c r="C184" s="262"/>
      <c r="D184" s="262"/>
      <c r="E184" s="262"/>
      <c r="F184" s="262"/>
      <c r="G184" s="262"/>
      <c r="H184" s="262"/>
      <c r="I184" s="262"/>
    </row>
    <row r="185" spans="1:9" ht="12.75" customHeight="1">
      <c r="A185" s="262"/>
      <c r="B185" s="262"/>
      <c r="C185" s="262"/>
      <c r="D185" s="262"/>
      <c r="E185" s="262"/>
      <c r="F185" s="262"/>
      <c r="G185" s="262"/>
      <c r="H185" s="262"/>
      <c r="I185" s="262"/>
    </row>
    <row r="186" spans="1:3" ht="12.75" customHeight="1">
      <c r="A186" s="120"/>
      <c r="C186" s="18"/>
    </row>
    <row r="187" spans="1:9" ht="12.75" customHeight="1">
      <c r="A187" s="414" t="s">
        <v>85</v>
      </c>
      <c r="B187" s="415"/>
      <c r="C187" s="415"/>
      <c r="D187" s="415"/>
      <c r="E187" s="415"/>
      <c r="F187" s="415"/>
      <c r="G187" s="415"/>
      <c r="H187" s="415"/>
      <c r="I187" s="416"/>
    </row>
    <row r="188" spans="1:9" ht="12.75" customHeight="1">
      <c r="A188" s="261" t="s">
        <v>837</v>
      </c>
      <c r="B188" s="261"/>
      <c r="C188" s="261"/>
      <c r="D188" s="261"/>
      <c r="E188" s="261"/>
      <c r="F188" s="261"/>
      <c r="G188" s="261"/>
      <c r="H188" s="261"/>
      <c r="I188" s="261"/>
    </row>
    <row r="189" spans="1:9" ht="12.75" customHeight="1">
      <c r="A189" s="262"/>
      <c r="B189" s="262"/>
      <c r="C189" s="262"/>
      <c r="D189" s="262"/>
      <c r="E189" s="262"/>
      <c r="F189" s="262"/>
      <c r="G189" s="262"/>
      <c r="H189" s="262"/>
      <c r="I189" s="262"/>
    </row>
    <row r="190" spans="1:9" ht="12.75" customHeight="1">
      <c r="A190" s="262"/>
      <c r="B190" s="262"/>
      <c r="C190" s="262"/>
      <c r="D190" s="262"/>
      <c r="E190" s="262"/>
      <c r="F190" s="262"/>
      <c r="G190" s="262"/>
      <c r="H190" s="262"/>
      <c r="I190" s="262"/>
    </row>
    <row r="191" spans="1:9" ht="12.75" customHeight="1">
      <c r="A191" s="262"/>
      <c r="B191" s="262"/>
      <c r="C191" s="262"/>
      <c r="D191" s="262"/>
      <c r="E191" s="262"/>
      <c r="F191" s="262"/>
      <c r="G191" s="262"/>
      <c r="H191" s="262"/>
      <c r="I191" s="262"/>
    </row>
    <row r="192" spans="1:9" ht="12.75" customHeight="1">
      <c r="A192" s="262"/>
      <c r="B192" s="262"/>
      <c r="C192" s="262"/>
      <c r="D192" s="262"/>
      <c r="E192" s="262"/>
      <c r="F192" s="262"/>
      <c r="G192" s="262"/>
      <c r="H192" s="262"/>
      <c r="I192" s="262"/>
    </row>
    <row r="193" spans="1:9" ht="12.75" customHeight="1">
      <c r="A193" s="262"/>
      <c r="B193" s="262"/>
      <c r="C193" s="262"/>
      <c r="D193" s="262"/>
      <c r="E193" s="262"/>
      <c r="F193" s="262"/>
      <c r="G193" s="262"/>
      <c r="H193" s="262"/>
      <c r="I193" s="262"/>
    </row>
    <row r="194" spans="1:3" ht="12.75" customHeight="1">
      <c r="A194" s="120"/>
      <c r="C194" s="18"/>
    </row>
    <row r="195" spans="1:3" ht="12.75" customHeight="1">
      <c r="A195" s="120" t="s">
        <v>86</v>
      </c>
      <c r="C195" s="18"/>
    </row>
    <row r="196" spans="1:9" ht="12.75" customHeight="1">
      <c r="A196" s="434" t="s">
        <v>219</v>
      </c>
      <c r="B196" s="435"/>
      <c r="C196" s="435"/>
      <c r="D196" s="435"/>
      <c r="E196" s="435"/>
      <c r="F196" s="435"/>
      <c r="G196" s="435"/>
      <c r="H196" s="435"/>
      <c r="I196" s="435"/>
    </row>
    <row r="197" spans="1:9" ht="12.75" customHeight="1">
      <c r="A197" s="436"/>
      <c r="B197" s="436"/>
      <c r="C197" s="436"/>
      <c r="D197" s="436"/>
      <c r="E197" s="436"/>
      <c r="F197" s="436"/>
      <c r="G197" s="436"/>
      <c r="H197" s="436"/>
      <c r="I197" s="436"/>
    </row>
    <row r="198" spans="1:9" ht="12.75" customHeight="1">
      <c r="A198" s="367" t="s">
        <v>89</v>
      </c>
      <c r="B198" s="308"/>
      <c r="C198" s="308"/>
      <c r="D198" s="308"/>
      <c r="E198" s="308"/>
      <c r="F198" s="308"/>
      <c r="G198" s="308"/>
      <c r="H198" s="308"/>
      <c r="I198" s="309"/>
    </row>
    <row r="199" spans="1:9" ht="12.75" customHeight="1">
      <c r="A199" s="313"/>
      <c r="B199" s="314"/>
      <c r="C199" s="314"/>
      <c r="D199" s="314"/>
      <c r="E199" s="314"/>
      <c r="F199" s="314"/>
      <c r="G199" s="314"/>
      <c r="H199" s="314"/>
      <c r="I199" s="315"/>
    </row>
    <row r="200" spans="1:9" ht="12.75" customHeight="1">
      <c r="A200" s="120"/>
      <c r="B200" s="102"/>
      <c r="C200" s="102"/>
      <c r="D200" s="102"/>
      <c r="E200" s="102"/>
      <c r="F200" s="102"/>
      <c r="G200" s="102"/>
      <c r="H200" s="102"/>
      <c r="I200" s="102"/>
    </row>
    <row r="201" spans="1:9" ht="12.75" customHeight="1">
      <c r="A201" s="356" t="s">
        <v>91</v>
      </c>
      <c r="B201" s="308"/>
      <c r="C201" s="308"/>
      <c r="D201" s="308"/>
      <c r="E201" s="308"/>
      <c r="F201" s="308"/>
      <c r="G201" s="308"/>
      <c r="H201" s="308"/>
      <c r="I201" s="309"/>
    </row>
    <row r="202" spans="1:9" ht="12.75" customHeight="1">
      <c r="A202" s="357"/>
      <c r="B202" s="358"/>
      <c r="C202" s="358"/>
      <c r="D202" s="358"/>
      <c r="E202" s="358"/>
      <c r="F202" s="358"/>
      <c r="G202" s="358"/>
      <c r="H202" s="358"/>
      <c r="I202" s="359"/>
    </row>
    <row r="203" spans="1:9" ht="12.75" customHeight="1">
      <c r="A203" s="261" t="s">
        <v>838</v>
      </c>
      <c r="B203" s="261"/>
      <c r="C203" s="261"/>
      <c r="D203" s="261"/>
      <c r="E203" s="261"/>
      <c r="F203" s="261"/>
      <c r="G203" s="261"/>
      <c r="H203" s="261"/>
      <c r="I203" s="261"/>
    </row>
    <row r="204" spans="1:9" ht="12.75" customHeight="1">
      <c r="A204" s="262"/>
      <c r="B204" s="262"/>
      <c r="C204" s="262"/>
      <c r="D204" s="262"/>
      <c r="E204" s="262"/>
      <c r="F204" s="262"/>
      <c r="G204" s="262"/>
      <c r="H204" s="262"/>
      <c r="I204" s="262"/>
    </row>
    <row r="205" spans="1:9" ht="12.75" customHeight="1">
      <c r="A205" s="262"/>
      <c r="B205" s="262"/>
      <c r="C205" s="262"/>
      <c r="D205" s="262"/>
      <c r="E205" s="262"/>
      <c r="F205" s="262"/>
      <c r="G205" s="262"/>
      <c r="H205" s="262"/>
      <c r="I205" s="262"/>
    </row>
    <row r="206" spans="1:9" ht="12.75" customHeight="1">
      <c r="A206" s="262"/>
      <c r="B206" s="262"/>
      <c r="C206" s="262"/>
      <c r="D206" s="262"/>
      <c r="E206" s="262"/>
      <c r="F206" s="262"/>
      <c r="G206" s="262"/>
      <c r="H206" s="262"/>
      <c r="I206" s="262"/>
    </row>
    <row r="207" spans="1:9" ht="12.75" customHeight="1">
      <c r="A207" s="262"/>
      <c r="B207" s="262"/>
      <c r="C207" s="262"/>
      <c r="D207" s="262"/>
      <c r="E207" s="262"/>
      <c r="F207" s="262"/>
      <c r="G207" s="262"/>
      <c r="H207" s="262"/>
      <c r="I207" s="262"/>
    </row>
    <row r="208" spans="1:9" ht="12.75" customHeight="1">
      <c r="A208" s="262"/>
      <c r="B208" s="262"/>
      <c r="C208" s="262"/>
      <c r="D208" s="262"/>
      <c r="E208" s="262"/>
      <c r="F208" s="262"/>
      <c r="G208" s="262"/>
      <c r="H208" s="262"/>
      <c r="I208" s="262"/>
    </row>
    <row r="209" spans="1:3" ht="12.75" customHeight="1">
      <c r="A209" s="120"/>
      <c r="C209" s="18"/>
    </row>
    <row r="210" spans="1:9" ht="12.75" customHeight="1">
      <c r="A210" s="399" t="s">
        <v>92</v>
      </c>
      <c r="B210" s="400"/>
      <c r="C210" s="400"/>
      <c r="D210" s="400"/>
      <c r="E210" s="400"/>
      <c r="F210" s="400"/>
      <c r="G210" s="400"/>
      <c r="H210" s="400"/>
      <c r="I210" s="401"/>
    </row>
    <row r="211" spans="1:9" ht="12.75" customHeight="1">
      <c r="A211" s="261" t="s">
        <v>839</v>
      </c>
      <c r="B211" s="261"/>
      <c r="C211" s="261"/>
      <c r="D211" s="261"/>
      <c r="E211" s="261"/>
      <c r="F211" s="261"/>
      <c r="G211" s="261"/>
      <c r="H211" s="261"/>
      <c r="I211" s="261"/>
    </row>
    <row r="212" spans="1:9" ht="12.75" customHeight="1">
      <c r="A212" s="262"/>
      <c r="B212" s="262"/>
      <c r="C212" s="262"/>
      <c r="D212" s="262"/>
      <c r="E212" s="262"/>
      <c r="F212" s="262"/>
      <c r="G212" s="262"/>
      <c r="H212" s="262"/>
      <c r="I212" s="262"/>
    </row>
    <row r="213" spans="1:9" ht="12.75" customHeight="1">
      <c r="A213" s="262"/>
      <c r="B213" s="262"/>
      <c r="C213" s="262"/>
      <c r="D213" s="262"/>
      <c r="E213" s="262"/>
      <c r="F213" s="262"/>
      <c r="G213" s="262"/>
      <c r="H213" s="262"/>
      <c r="I213" s="262"/>
    </row>
    <row r="214" spans="1:9" ht="12.75" customHeight="1">
      <c r="A214" s="262"/>
      <c r="B214" s="262"/>
      <c r="C214" s="262"/>
      <c r="D214" s="262"/>
      <c r="E214" s="262"/>
      <c r="F214" s="262"/>
      <c r="G214" s="262"/>
      <c r="H214" s="262"/>
      <c r="I214" s="262"/>
    </row>
    <row r="215" spans="1:9" ht="12.75" customHeight="1">
      <c r="A215" s="262"/>
      <c r="B215" s="262"/>
      <c r="C215" s="262"/>
      <c r="D215" s="262"/>
      <c r="E215" s="262"/>
      <c r="F215" s="262"/>
      <c r="G215" s="262"/>
      <c r="H215" s="262"/>
      <c r="I215" s="262"/>
    </row>
    <row r="216" spans="1:9" ht="12.75" customHeight="1">
      <c r="A216" s="262"/>
      <c r="B216" s="262"/>
      <c r="C216" s="262"/>
      <c r="D216" s="262"/>
      <c r="E216" s="262"/>
      <c r="F216" s="262"/>
      <c r="G216" s="262"/>
      <c r="H216" s="262"/>
      <c r="I216" s="262"/>
    </row>
    <row r="217" spans="1:3" ht="12.75" customHeight="1">
      <c r="A217" s="120"/>
      <c r="C217" s="18"/>
    </row>
    <row r="218" spans="1:9" ht="12.75" customHeight="1">
      <c r="A218" s="402" t="s">
        <v>249</v>
      </c>
      <c r="B218" s="403"/>
      <c r="C218" s="403"/>
      <c r="D218" s="403"/>
      <c r="E218" s="403"/>
      <c r="F218" s="403"/>
      <c r="G218" s="403"/>
      <c r="H218" s="403"/>
      <c r="I218" s="404"/>
    </row>
    <row r="219" spans="1:9" ht="12.75" customHeight="1">
      <c r="A219" s="405"/>
      <c r="B219" s="406"/>
      <c r="C219" s="406"/>
      <c r="D219" s="406"/>
      <c r="E219" s="406"/>
      <c r="F219" s="406"/>
      <c r="G219" s="406"/>
      <c r="H219" s="406"/>
      <c r="I219" s="407"/>
    </row>
    <row r="220" spans="1:9" ht="12.75" customHeight="1">
      <c r="A220" s="437"/>
      <c r="B220" s="438"/>
      <c r="C220" s="438"/>
      <c r="D220" s="438"/>
      <c r="E220" s="438"/>
      <c r="F220" s="438"/>
      <c r="G220" s="438"/>
      <c r="H220" s="438"/>
      <c r="I220" s="439"/>
    </row>
    <row r="221" spans="1:9" ht="12.75" customHeight="1">
      <c r="A221" s="261" t="s">
        <v>840</v>
      </c>
      <c r="B221" s="261"/>
      <c r="C221" s="261"/>
      <c r="D221" s="261"/>
      <c r="E221" s="261"/>
      <c r="F221" s="261"/>
      <c r="G221" s="261"/>
      <c r="H221" s="261"/>
      <c r="I221" s="261"/>
    </row>
    <row r="222" spans="1:9" ht="12.75" customHeight="1">
      <c r="A222" s="262"/>
      <c r="B222" s="262"/>
      <c r="C222" s="262"/>
      <c r="D222" s="262"/>
      <c r="E222" s="262"/>
      <c r="F222" s="262"/>
      <c r="G222" s="262"/>
      <c r="H222" s="262"/>
      <c r="I222" s="262"/>
    </row>
    <row r="223" spans="1:9" ht="12.75" customHeight="1">
      <c r="A223" s="262"/>
      <c r="B223" s="262"/>
      <c r="C223" s="262"/>
      <c r="D223" s="262"/>
      <c r="E223" s="262"/>
      <c r="F223" s="262"/>
      <c r="G223" s="262"/>
      <c r="H223" s="262"/>
      <c r="I223" s="262"/>
    </row>
    <row r="224" spans="1:9" ht="12.75" customHeight="1">
      <c r="A224" s="262"/>
      <c r="B224" s="262"/>
      <c r="C224" s="262"/>
      <c r="D224" s="262"/>
      <c r="E224" s="262"/>
      <c r="F224" s="262"/>
      <c r="G224" s="262"/>
      <c r="H224" s="262"/>
      <c r="I224" s="262"/>
    </row>
    <row r="225" spans="1:9" ht="12.75" customHeight="1">
      <c r="A225" s="262"/>
      <c r="B225" s="262"/>
      <c r="C225" s="262"/>
      <c r="D225" s="262"/>
      <c r="E225" s="262"/>
      <c r="F225" s="262"/>
      <c r="G225" s="262"/>
      <c r="H225" s="262"/>
      <c r="I225" s="262"/>
    </row>
    <row r="226" spans="1:9" ht="12.75" customHeight="1">
      <c r="A226" s="262"/>
      <c r="B226" s="262"/>
      <c r="C226" s="262"/>
      <c r="D226" s="262"/>
      <c r="E226" s="262"/>
      <c r="F226" s="262"/>
      <c r="G226" s="262"/>
      <c r="H226" s="262"/>
      <c r="I226" s="262"/>
    </row>
    <row r="227" spans="1:3" ht="12.75" customHeight="1">
      <c r="A227" s="120"/>
      <c r="C227" s="18"/>
    </row>
    <row r="228" spans="1:9" ht="12.75" customHeight="1">
      <c r="A228" s="399" t="s">
        <v>775</v>
      </c>
      <c r="B228" s="400"/>
      <c r="C228" s="400"/>
      <c r="D228" s="400"/>
      <c r="E228" s="400"/>
      <c r="F228" s="400"/>
      <c r="G228" s="400"/>
      <c r="H228" s="400"/>
      <c r="I228" s="401"/>
    </row>
    <row r="229" spans="1:9" ht="12.75" customHeight="1">
      <c r="A229" s="261" t="s">
        <v>867</v>
      </c>
      <c r="B229" s="261"/>
      <c r="C229" s="261"/>
      <c r="D229" s="261"/>
      <c r="E229" s="261"/>
      <c r="F229" s="261"/>
      <c r="G229" s="261"/>
      <c r="H229" s="261"/>
      <c r="I229" s="261"/>
    </row>
    <row r="230" spans="1:9" ht="12.75" customHeight="1">
      <c r="A230" s="262"/>
      <c r="B230" s="262"/>
      <c r="C230" s="262"/>
      <c r="D230" s="262"/>
      <c r="E230" s="262"/>
      <c r="F230" s="262"/>
      <c r="G230" s="262"/>
      <c r="H230" s="262"/>
      <c r="I230" s="262"/>
    </row>
    <row r="231" spans="1:9" ht="12.75" customHeight="1">
      <c r="A231" s="262"/>
      <c r="B231" s="262"/>
      <c r="C231" s="262"/>
      <c r="D231" s="262"/>
      <c r="E231" s="262"/>
      <c r="F231" s="262"/>
      <c r="G231" s="262"/>
      <c r="H231" s="262"/>
      <c r="I231" s="262"/>
    </row>
    <row r="232" spans="1:9" ht="12.75" customHeight="1">
      <c r="A232" s="262"/>
      <c r="B232" s="262"/>
      <c r="C232" s="262"/>
      <c r="D232" s="262"/>
      <c r="E232" s="262"/>
      <c r="F232" s="262"/>
      <c r="G232" s="262"/>
      <c r="H232" s="262"/>
      <c r="I232" s="262"/>
    </row>
    <row r="233" spans="1:9" ht="12.75" customHeight="1">
      <c r="A233" s="262"/>
      <c r="B233" s="262"/>
      <c r="C233" s="262"/>
      <c r="D233" s="262"/>
      <c r="E233" s="262"/>
      <c r="F233" s="262"/>
      <c r="G233" s="262"/>
      <c r="H233" s="262"/>
      <c r="I233" s="262"/>
    </row>
    <row r="234" spans="1:9" ht="12.75" customHeight="1">
      <c r="A234" s="262"/>
      <c r="B234" s="262"/>
      <c r="C234" s="262"/>
      <c r="D234" s="262"/>
      <c r="E234" s="262"/>
      <c r="F234" s="262"/>
      <c r="G234" s="262"/>
      <c r="H234" s="262"/>
      <c r="I234" s="262"/>
    </row>
    <row r="235" spans="1:3" ht="12.75" customHeight="1">
      <c r="A235" s="120"/>
      <c r="C235" s="18"/>
    </row>
    <row r="236" spans="1:9" ht="12.75" customHeight="1">
      <c r="A236" s="399" t="s">
        <v>93</v>
      </c>
      <c r="B236" s="400"/>
      <c r="C236" s="400"/>
      <c r="D236" s="400"/>
      <c r="E236" s="400"/>
      <c r="F236" s="400"/>
      <c r="G236" s="400"/>
      <c r="H236" s="400"/>
      <c r="I236" s="401"/>
    </row>
    <row r="237" spans="1:9" ht="12.75" customHeight="1">
      <c r="A237" s="261" t="s">
        <v>841</v>
      </c>
      <c r="B237" s="261"/>
      <c r="C237" s="261"/>
      <c r="D237" s="261"/>
      <c r="E237" s="261"/>
      <c r="F237" s="261"/>
      <c r="G237" s="261"/>
      <c r="H237" s="261"/>
      <c r="I237" s="261"/>
    </row>
    <row r="238" spans="1:9" ht="12.75" customHeight="1">
      <c r="A238" s="262"/>
      <c r="B238" s="262"/>
      <c r="C238" s="262"/>
      <c r="D238" s="262"/>
      <c r="E238" s="262"/>
      <c r="F238" s="262"/>
      <c r="G238" s="262"/>
      <c r="H238" s="262"/>
      <c r="I238" s="262"/>
    </row>
    <row r="239" spans="1:9" ht="12.75" customHeight="1">
      <c r="A239" s="262"/>
      <c r="B239" s="262"/>
      <c r="C239" s="262"/>
      <c r="D239" s="262"/>
      <c r="E239" s="262"/>
      <c r="F239" s="262"/>
      <c r="G239" s="262"/>
      <c r="H239" s="262"/>
      <c r="I239" s="262"/>
    </row>
    <row r="240" spans="1:9" ht="12.75" customHeight="1">
      <c r="A240" s="262"/>
      <c r="B240" s="262"/>
      <c r="C240" s="262"/>
      <c r="D240" s="262"/>
      <c r="E240" s="262"/>
      <c r="F240" s="262"/>
      <c r="G240" s="262"/>
      <c r="H240" s="262"/>
      <c r="I240" s="262"/>
    </row>
    <row r="241" spans="1:9" ht="12.75" customHeight="1">
      <c r="A241" s="262"/>
      <c r="B241" s="262"/>
      <c r="C241" s="262"/>
      <c r="D241" s="262"/>
      <c r="E241" s="262"/>
      <c r="F241" s="262"/>
      <c r="G241" s="262"/>
      <c r="H241" s="262"/>
      <c r="I241" s="262"/>
    </row>
    <row r="242" spans="1:9" ht="12.75" customHeight="1">
      <c r="A242" s="262"/>
      <c r="B242" s="262"/>
      <c r="C242" s="262"/>
      <c r="D242" s="262"/>
      <c r="E242" s="262"/>
      <c r="F242" s="262"/>
      <c r="G242" s="262"/>
      <c r="H242" s="262"/>
      <c r="I242" s="262"/>
    </row>
    <row r="243" spans="1:3" ht="12.75" customHeight="1">
      <c r="A243" s="124"/>
      <c r="C243" s="18"/>
    </row>
    <row r="244" spans="1:9" ht="12.75" customHeight="1">
      <c r="A244" s="399" t="s">
        <v>776</v>
      </c>
      <c r="B244" s="400"/>
      <c r="C244" s="400"/>
      <c r="D244" s="400"/>
      <c r="E244" s="400"/>
      <c r="F244" s="400"/>
      <c r="G244" s="400"/>
      <c r="H244" s="400"/>
      <c r="I244" s="401"/>
    </row>
    <row r="245" spans="1:9" ht="12.75" customHeight="1">
      <c r="A245" s="261" t="s">
        <v>841</v>
      </c>
      <c r="B245" s="261"/>
      <c r="C245" s="261"/>
      <c r="D245" s="261"/>
      <c r="E245" s="261"/>
      <c r="F245" s="261"/>
      <c r="G245" s="261"/>
      <c r="H245" s="261"/>
      <c r="I245" s="261"/>
    </row>
    <row r="246" spans="1:9" ht="12.75" customHeight="1">
      <c r="A246" s="262"/>
      <c r="B246" s="262"/>
      <c r="C246" s="262"/>
      <c r="D246" s="262"/>
      <c r="E246" s="262"/>
      <c r="F246" s="262"/>
      <c r="G246" s="262"/>
      <c r="H246" s="262"/>
      <c r="I246" s="262"/>
    </row>
    <row r="247" spans="1:9" ht="12.75" customHeight="1">
      <c r="A247" s="262"/>
      <c r="B247" s="262"/>
      <c r="C247" s="262"/>
      <c r="D247" s="262"/>
      <c r="E247" s="262"/>
      <c r="F247" s="262"/>
      <c r="G247" s="262"/>
      <c r="H247" s="262"/>
      <c r="I247" s="262"/>
    </row>
    <row r="248" spans="1:9" ht="12.75" customHeight="1">
      <c r="A248" s="262"/>
      <c r="B248" s="262"/>
      <c r="C248" s="262"/>
      <c r="D248" s="262"/>
      <c r="E248" s="262"/>
      <c r="F248" s="262"/>
      <c r="G248" s="262"/>
      <c r="H248" s="262"/>
      <c r="I248" s="262"/>
    </row>
    <row r="249" spans="1:9" ht="12.75" customHeight="1">
      <c r="A249" s="262"/>
      <c r="B249" s="262"/>
      <c r="C249" s="262"/>
      <c r="D249" s="262"/>
      <c r="E249" s="262"/>
      <c r="F249" s="262"/>
      <c r="G249" s="262"/>
      <c r="H249" s="262"/>
      <c r="I249" s="262"/>
    </row>
    <row r="250" spans="1:9" ht="12.75" customHeight="1">
      <c r="A250" s="262"/>
      <c r="B250" s="262"/>
      <c r="C250" s="262"/>
      <c r="D250" s="262"/>
      <c r="E250" s="262"/>
      <c r="F250" s="262"/>
      <c r="G250" s="262"/>
      <c r="H250" s="262"/>
      <c r="I250" s="262"/>
    </row>
    <row r="251" spans="1:3" ht="12.75" customHeight="1">
      <c r="A251" s="124"/>
      <c r="C251" s="18"/>
    </row>
    <row r="252" spans="1:9" ht="12.75" customHeight="1">
      <c r="A252" s="140" t="s">
        <v>94</v>
      </c>
      <c r="B252" s="158"/>
      <c r="C252" s="158"/>
      <c r="D252" s="158"/>
      <c r="E252" s="158"/>
      <c r="F252" s="158"/>
      <c r="G252" s="158"/>
      <c r="H252" s="158"/>
      <c r="I252" s="159"/>
    </row>
    <row r="253" spans="1:9" ht="12.75" customHeight="1">
      <c r="A253" s="189"/>
      <c r="B253" s="111"/>
      <c r="C253" s="111"/>
      <c r="D253" s="111"/>
      <c r="E253" s="111"/>
      <c r="F253" s="111"/>
      <c r="G253" s="111"/>
      <c r="H253" s="111"/>
      <c r="I253" s="161"/>
    </row>
    <row r="254" spans="1:9" ht="12.75" customHeight="1">
      <c r="A254" s="160" t="s">
        <v>95</v>
      </c>
      <c r="B254" s="111"/>
      <c r="C254" s="111"/>
      <c r="D254" s="111"/>
      <c r="E254" s="111"/>
      <c r="F254" s="111"/>
      <c r="G254" s="111"/>
      <c r="H254" s="111"/>
      <c r="I254" s="161"/>
    </row>
    <row r="255" spans="1:9" ht="12.75" customHeight="1">
      <c r="A255" s="160"/>
      <c r="B255" s="111"/>
      <c r="C255" s="111"/>
      <c r="D255" s="111"/>
      <c r="E255" s="111"/>
      <c r="F255" s="111"/>
      <c r="G255" s="111"/>
      <c r="H255" s="111"/>
      <c r="I255" s="161"/>
    </row>
    <row r="256" spans="1:9" ht="12.75" customHeight="1">
      <c r="A256" s="301" t="s">
        <v>107</v>
      </c>
      <c r="B256" s="302"/>
      <c r="C256" s="302"/>
      <c r="D256" s="302"/>
      <c r="E256" s="302"/>
      <c r="F256" s="302"/>
      <c r="G256" s="302"/>
      <c r="H256" s="302"/>
      <c r="I256" s="303"/>
    </row>
    <row r="257" spans="1:9" ht="12.75" customHeight="1">
      <c r="A257" s="301"/>
      <c r="B257" s="302"/>
      <c r="C257" s="302"/>
      <c r="D257" s="302"/>
      <c r="E257" s="302"/>
      <c r="F257" s="302"/>
      <c r="G257" s="302"/>
      <c r="H257" s="302"/>
      <c r="I257" s="303"/>
    </row>
    <row r="258" spans="1:9" ht="12.75" customHeight="1">
      <c r="A258" s="301"/>
      <c r="B258" s="302"/>
      <c r="C258" s="302"/>
      <c r="D258" s="302"/>
      <c r="E258" s="302"/>
      <c r="F258" s="302"/>
      <c r="G258" s="302"/>
      <c r="H258" s="302"/>
      <c r="I258" s="303"/>
    </row>
    <row r="259" spans="1:9" ht="12.75" customHeight="1">
      <c r="A259" s="190"/>
      <c r="B259" s="191"/>
      <c r="C259" s="191"/>
      <c r="D259" s="191"/>
      <c r="E259" s="191"/>
      <c r="F259" s="191"/>
      <c r="G259" s="191"/>
      <c r="H259" s="191"/>
      <c r="I259" s="192"/>
    </row>
    <row r="260" spans="1:9" ht="12.75" customHeight="1">
      <c r="A260" s="310" t="s">
        <v>101</v>
      </c>
      <c r="B260" s="311"/>
      <c r="C260" s="311"/>
      <c r="D260" s="311"/>
      <c r="E260" s="311"/>
      <c r="F260" s="311"/>
      <c r="G260" s="311"/>
      <c r="H260" s="311"/>
      <c r="I260" s="312"/>
    </row>
    <row r="261" spans="1:9" ht="12.75" customHeight="1" thickBot="1">
      <c r="A261" s="214"/>
      <c r="B261" s="215"/>
      <c r="C261" s="162"/>
      <c r="D261" s="163"/>
      <c r="E261" s="163"/>
      <c r="F261" s="163"/>
      <c r="G261" s="163"/>
      <c r="H261" s="163"/>
      <c r="I261" s="164"/>
    </row>
    <row r="262" spans="1:9" ht="13.5" thickBot="1">
      <c r="A262" s="337" t="s">
        <v>108</v>
      </c>
      <c r="B262" s="126" t="s">
        <v>423</v>
      </c>
      <c r="C262" s="113" t="s">
        <v>258</v>
      </c>
      <c r="D262" s="114" t="s">
        <v>259</v>
      </c>
      <c r="E262" s="114" t="s">
        <v>260</v>
      </c>
      <c r="F262" s="114" t="s">
        <v>542</v>
      </c>
      <c r="G262" s="341" t="s">
        <v>269</v>
      </c>
      <c r="H262" s="342"/>
      <c r="I262" s="112" t="s">
        <v>261</v>
      </c>
    </row>
    <row r="263" spans="1:9" ht="12.75">
      <c r="A263" s="338"/>
      <c r="B263" s="127" t="s">
        <v>851</v>
      </c>
      <c r="C263" s="34" t="s">
        <v>842</v>
      </c>
      <c r="D263" s="34" t="s">
        <v>843</v>
      </c>
      <c r="E263" s="34" t="s">
        <v>844</v>
      </c>
      <c r="F263" s="34" t="s">
        <v>845</v>
      </c>
      <c r="G263" s="340" t="s">
        <v>846</v>
      </c>
      <c r="H263" s="340"/>
      <c r="I263" s="38" t="s">
        <v>850</v>
      </c>
    </row>
    <row r="264" spans="1:9" ht="12.75">
      <c r="A264" s="338"/>
      <c r="B264" s="128" t="s">
        <v>852</v>
      </c>
      <c r="C264" s="35" t="s">
        <v>842</v>
      </c>
      <c r="D264" s="35" t="s">
        <v>843</v>
      </c>
      <c r="E264" s="35" t="s">
        <v>844</v>
      </c>
      <c r="F264" s="35" t="s">
        <v>847</v>
      </c>
      <c r="G264" s="340" t="s">
        <v>848</v>
      </c>
      <c r="H264" s="340"/>
      <c r="I264" s="33" t="s">
        <v>850</v>
      </c>
    </row>
    <row r="265" spans="1:9" ht="12.75">
      <c r="A265" s="338"/>
      <c r="B265" s="128" t="s">
        <v>853</v>
      </c>
      <c r="C265" s="35" t="s">
        <v>842</v>
      </c>
      <c r="D265" s="35" t="s">
        <v>843</v>
      </c>
      <c r="E265" s="35" t="s">
        <v>844</v>
      </c>
      <c r="F265" s="35" t="s">
        <v>849</v>
      </c>
      <c r="G265" s="340" t="s">
        <v>848</v>
      </c>
      <c r="H265" s="340"/>
      <c r="I265" s="33" t="s">
        <v>850</v>
      </c>
    </row>
    <row r="266" spans="1:9" ht="12.75">
      <c r="A266" s="338"/>
      <c r="B266" s="128"/>
      <c r="C266" s="35"/>
      <c r="D266" s="35"/>
      <c r="E266" s="35"/>
      <c r="F266" s="35"/>
      <c r="G266" s="340"/>
      <c r="H266" s="340"/>
      <c r="I266" s="33"/>
    </row>
    <row r="267" spans="1:9" ht="12.75">
      <c r="A267" s="338"/>
      <c r="B267" s="128"/>
      <c r="C267" s="35"/>
      <c r="D267" s="35"/>
      <c r="E267" s="35"/>
      <c r="F267" s="35"/>
      <c r="G267" s="340"/>
      <c r="H267" s="340"/>
      <c r="I267" s="33"/>
    </row>
    <row r="268" spans="1:9" ht="12.75">
      <c r="A268" s="339"/>
      <c r="B268" s="128"/>
      <c r="C268" s="35"/>
      <c r="D268" s="35"/>
      <c r="E268" s="35"/>
      <c r="F268" s="35"/>
      <c r="G268" s="340"/>
      <c r="H268" s="340"/>
      <c r="I268" s="33"/>
    </row>
    <row r="269" spans="1:9" ht="12.75">
      <c r="A269" s="339"/>
      <c r="B269" s="128"/>
      <c r="C269" s="35"/>
      <c r="D269" s="35"/>
      <c r="E269" s="35"/>
      <c r="F269" s="35"/>
      <c r="G269" s="340"/>
      <c r="H269" s="340"/>
      <c r="I269" s="33"/>
    </row>
    <row r="270" spans="1:9" ht="12.75">
      <c r="A270" s="339"/>
      <c r="B270" s="128"/>
      <c r="C270" s="35"/>
      <c r="D270" s="35"/>
      <c r="E270" s="35"/>
      <c r="F270" s="35"/>
      <c r="G270" s="340"/>
      <c r="H270" s="340"/>
      <c r="I270" s="33"/>
    </row>
    <row r="271" spans="1:9" ht="12.75">
      <c r="A271" s="339"/>
      <c r="B271" s="128"/>
      <c r="C271" s="35"/>
      <c r="D271" s="35"/>
      <c r="E271" s="35"/>
      <c r="F271" s="35"/>
      <c r="G271" s="340"/>
      <c r="H271" s="340"/>
      <c r="I271" s="33"/>
    </row>
    <row r="272" spans="1:9" ht="12.75">
      <c r="A272" s="339"/>
      <c r="B272" s="128"/>
      <c r="C272" s="35"/>
      <c r="D272" s="35"/>
      <c r="E272" s="35"/>
      <c r="F272" s="35"/>
      <c r="G272" s="340"/>
      <c r="H272" s="340"/>
      <c r="I272" s="33"/>
    </row>
    <row r="273" spans="1:9" ht="12.75">
      <c r="A273" s="339"/>
      <c r="B273" s="128"/>
      <c r="C273" s="35"/>
      <c r="D273" s="35"/>
      <c r="E273" s="35"/>
      <c r="F273" s="35"/>
      <c r="G273" s="340"/>
      <c r="H273" s="340"/>
      <c r="I273" s="33"/>
    </row>
    <row r="274" spans="1:11" ht="13.5" thickBot="1">
      <c r="A274" s="216"/>
      <c r="B274" s="125"/>
      <c r="C274" s="125"/>
      <c r="D274" s="125"/>
      <c r="E274" s="125"/>
      <c r="F274" s="125"/>
      <c r="G274" s="125"/>
      <c r="H274" s="125"/>
      <c r="I274" s="134"/>
      <c r="J274" s="125"/>
      <c r="K274" s="125"/>
    </row>
    <row r="275" spans="1:12" ht="26.25" customHeight="1" thickBot="1">
      <c r="A275" s="423"/>
      <c r="B275" s="129" t="s">
        <v>96</v>
      </c>
      <c r="C275" s="130" t="s">
        <v>97</v>
      </c>
      <c r="D275" s="537" t="s">
        <v>98</v>
      </c>
      <c r="E275" s="538"/>
      <c r="F275" s="125"/>
      <c r="G275" s="125"/>
      <c r="H275" s="125"/>
      <c r="I275" s="134"/>
      <c r="J275" s="125"/>
      <c r="K275" s="125"/>
      <c r="L275" s="23"/>
    </row>
    <row r="276" spans="1:12" ht="12.75">
      <c r="A276" s="424"/>
      <c r="B276" s="37" t="s">
        <v>854</v>
      </c>
      <c r="C276" s="34" t="s">
        <v>855</v>
      </c>
      <c r="D276" s="428" t="s">
        <v>856</v>
      </c>
      <c r="E276" s="417"/>
      <c r="F276" s="125"/>
      <c r="G276" s="125"/>
      <c r="H276" s="125"/>
      <c r="I276" s="134"/>
      <c r="J276" s="125"/>
      <c r="K276" s="125"/>
      <c r="L276" s="23"/>
    </row>
    <row r="277" spans="1:12" ht="12.75">
      <c r="A277" s="424"/>
      <c r="B277" s="39"/>
      <c r="C277" s="35"/>
      <c r="D277" s="428"/>
      <c r="E277" s="417"/>
      <c r="F277" s="125"/>
      <c r="G277" s="125"/>
      <c r="H277" s="125"/>
      <c r="I277" s="134"/>
      <c r="J277" s="125"/>
      <c r="K277" s="125"/>
      <c r="L277" s="23"/>
    </row>
    <row r="278" spans="1:12" ht="12.75">
      <c r="A278" s="424"/>
      <c r="B278" s="39"/>
      <c r="C278" s="35"/>
      <c r="D278" s="428"/>
      <c r="E278" s="417"/>
      <c r="F278" s="125"/>
      <c r="G278" s="125"/>
      <c r="H278" s="125"/>
      <c r="I278" s="134"/>
      <c r="J278" s="125"/>
      <c r="K278" s="125"/>
      <c r="L278" s="23"/>
    </row>
    <row r="279" spans="1:12" ht="12.75">
      <c r="A279" s="424"/>
      <c r="B279" s="39"/>
      <c r="C279" s="35"/>
      <c r="D279" s="428"/>
      <c r="E279" s="417"/>
      <c r="F279" s="125"/>
      <c r="G279" s="125"/>
      <c r="H279" s="125"/>
      <c r="I279" s="134"/>
      <c r="J279" s="125"/>
      <c r="K279" s="125"/>
      <c r="L279" s="23"/>
    </row>
    <row r="280" spans="1:12" ht="12.75">
      <c r="A280" s="424"/>
      <c r="B280" s="39"/>
      <c r="C280" s="35"/>
      <c r="D280" s="428"/>
      <c r="E280" s="417"/>
      <c r="F280" s="125"/>
      <c r="G280" s="125"/>
      <c r="H280" s="125"/>
      <c r="I280" s="134"/>
      <c r="J280" s="125"/>
      <c r="K280" s="125"/>
      <c r="L280" s="23"/>
    </row>
    <row r="281" spans="1:12" ht="12.75">
      <c r="A281" s="424"/>
      <c r="B281" s="39"/>
      <c r="C281" s="35"/>
      <c r="D281" s="340"/>
      <c r="E281" s="417"/>
      <c r="F281" s="125"/>
      <c r="G281" s="125"/>
      <c r="H281" s="125"/>
      <c r="I281" s="134"/>
      <c r="J281" s="125"/>
      <c r="K281" s="125"/>
      <c r="L281" s="23"/>
    </row>
    <row r="282" spans="1:12" ht="12.75">
      <c r="A282" s="424"/>
      <c r="B282" s="39"/>
      <c r="C282" s="35"/>
      <c r="D282" s="340"/>
      <c r="E282" s="417"/>
      <c r="F282" s="125"/>
      <c r="G282" s="125"/>
      <c r="H282" s="125"/>
      <c r="I282" s="134"/>
      <c r="J282" s="125"/>
      <c r="K282" s="125"/>
      <c r="L282" s="23"/>
    </row>
    <row r="283" spans="1:12" ht="12.75">
      <c r="A283" s="424"/>
      <c r="B283" s="39"/>
      <c r="C283" s="35"/>
      <c r="D283" s="340"/>
      <c r="E283" s="417"/>
      <c r="F283" s="125"/>
      <c r="G283" s="125"/>
      <c r="H283" s="125"/>
      <c r="I283" s="134"/>
      <c r="J283" s="125"/>
      <c r="K283" s="125"/>
      <c r="L283" s="23"/>
    </row>
    <row r="284" spans="1:12" ht="12.75">
      <c r="A284" s="424"/>
      <c r="B284" s="39"/>
      <c r="C284" s="35"/>
      <c r="D284" s="340"/>
      <c r="E284" s="417"/>
      <c r="F284" s="125"/>
      <c r="G284" s="125"/>
      <c r="H284" s="125"/>
      <c r="I284" s="134"/>
      <c r="J284" s="125"/>
      <c r="K284" s="125"/>
      <c r="L284" s="23"/>
    </row>
    <row r="285" spans="1:12" ht="12.75">
      <c r="A285" s="424"/>
      <c r="B285" s="39"/>
      <c r="C285" s="35"/>
      <c r="D285" s="340"/>
      <c r="E285" s="417"/>
      <c r="F285" s="125"/>
      <c r="G285" s="125"/>
      <c r="H285" s="125"/>
      <c r="I285" s="134"/>
      <c r="J285" s="125"/>
      <c r="K285" s="125"/>
      <c r="L285" s="23"/>
    </row>
    <row r="286" spans="1:12" ht="13.5" thickBot="1">
      <c r="A286" s="425"/>
      <c r="B286" s="40"/>
      <c r="C286" s="36"/>
      <c r="D286" s="426"/>
      <c r="E286" s="427"/>
      <c r="F286" s="135"/>
      <c r="G286" s="135"/>
      <c r="H286" s="135"/>
      <c r="I286" s="136"/>
      <c r="J286" s="125"/>
      <c r="K286" s="125"/>
      <c r="L286" s="23"/>
    </row>
    <row r="287" spans="1:9" ht="13.5" thickBot="1">
      <c r="A287" s="29"/>
      <c r="B287" s="20"/>
      <c r="C287" s="20"/>
      <c r="D287" s="20"/>
      <c r="E287" s="20"/>
      <c r="F287" s="20"/>
      <c r="G287" s="20"/>
      <c r="H287" s="20"/>
      <c r="I287" s="20"/>
    </row>
    <row r="288" spans="1:9" ht="12.75">
      <c r="A288" s="418" t="s">
        <v>99</v>
      </c>
      <c r="B288" s="419"/>
      <c r="C288" s="420"/>
      <c r="D288" s="335" t="s">
        <v>828</v>
      </c>
      <c r="E288" s="20"/>
      <c r="F288" s="20"/>
      <c r="G288" s="20"/>
      <c r="H288" s="20"/>
      <c r="I288" s="20"/>
    </row>
    <row r="289" spans="1:9" ht="13.5" thickBot="1">
      <c r="A289" s="421"/>
      <c r="B289" s="422"/>
      <c r="C289" s="422"/>
      <c r="D289" s="336"/>
      <c r="E289" s="20"/>
      <c r="F289" s="20"/>
      <c r="G289" s="20"/>
      <c r="H289" s="20"/>
      <c r="I289" s="20"/>
    </row>
    <row r="290" spans="1:9" ht="13.5" thickBot="1">
      <c r="A290" s="110" t="s">
        <v>423</v>
      </c>
      <c r="B290" s="41"/>
      <c r="C290" s="42"/>
      <c r="D290" s="539"/>
      <c r="E290" s="541"/>
      <c r="F290" s="539"/>
      <c r="G290" s="541"/>
      <c r="H290" s="539"/>
      <c r="I290" s="540"/>
    </row>
    <row r="291" spans="1:9" ht="13.5" thickBot="1">
      <c r="A291" s="110" t="s">
        <v>258</v>
      </c>
      <c r="B291" s="43"/>
      <c r="C291" s="31"/>
      <c r="D291" s="293"/>
      <c r="E291" s="294"/>
      <c r="F291" s="293"/>
      <c r="G291" s="294"/>
      <c r="H291" s="293"/>
      <c r="I291" s="334"/>
    </row>
    <row r="292" spans="1:9" ht="13.5" thickBot="1">
      <c r="A292" s="110" t="s">
        <v>259</v>
      </c>
      <c r="B292" s="43"/>
      <c r="C292" s="31"/>
      <c r="D292" s="293"/>
      <c r="E292" s="294"/>
      <c r="F292" s="293"/>
      <c r="G292" s="294"/>
      <c r="H292" s="293"/>
      <c r="I292" s="334"/>
    </row>
    <row r="293" spans="1:9" ht="13.5" thickBot="1">
      <c r="A293" s="110" t="s">
        <v>260</v>
      </c>
      <c r="B293" s="43"/>
      <c r="C293" s="31"/>
      <c r="D293" s="293"/>
      <c r="E293" s="294"/>
      <c r="F293" s="293"/>
      <c r="G293" s="294"/>
      <c r="H293" s="293"/>
      <c r="I293" s="334"/>
    </row>
    <row r="294" spans="1:9" ht="13.5" thickBot="1">
      <c r="A294" s="110" t="s">
        <v>542</v>
      </c>
      <c r="B294" s="43"/>
      <c r="C294" s="31"/>
      <c r="D294" s="293"/>
      <c r="E294" s="294"/>
      <c r="F294" s="293"/>
      <c r="G294" s="294"/>
      <c r="H294" s="293"/>
      <c r="I294" s="334"/>
    </row>
    <row r="295" spans="1:9" ht="13.5" thickBot="1">
      <c r="A295" s="110" t="s">
        <v>262</v>
      </c>
      <c r="B295" s="43"/>
      <c r="C295" s="31"/>
      <c r="D295" s="293"/>
      <c r="E295" s="294"/>
      <c r="F295" s="293"/>
      <c r="G295" s="294"/>
      <c r="H295" s="293"/>
      <c r="I295" s="334"/>
    </row>
    <row r="296" spans="1:9" ht="13.5" thickBot="1">
      <c r="A296" s="110" t="s">
        <v>261</v>
      </c>
      <c r="B296" s="43"/>
      <c r="C296" s="31"/>
      <c r="D296" s="293"/>
      <c r="E296" s="294"/>
      <c r="F296" s="293"/>
      <c r="G296" s="294"/>
      <c r="H296" s="293"/>
      <c r="I296" s="334"/>
    </row>
    <row r="297" spans="1:9" ht="13.5" thickBot="1">
      <c r="A297" s="115" t="s">
        <v>263</v>
      </c>
      <c r="B297" s="43"/>
      <c r="C297" s="31"/>
      <c r="D297" s="293"/>
      <c r="E297" s="294"/>
      <c r="F297" s="293"/>
      <c r="G297" s="294"/>
      <c r="H297" s="293"/>
      <c r="I297" s="334"/>
    </row>
    <row r="298" spans="1:9" ht="27" thickBot="1">
      <c r="A298" s="115" t="s">
        <v>572</v>
      </c>
      <c r="B298" s="43"/>
      <c r="C298" s="31"/>
      <c r="D298" s="293"/>
      <c r="E298" s="294"/>
      <c r="F298" s="293"/>
      <c r="G298" s="294"/>
      <c r="H298" s="293"/>
      <c r="I298" s="334"/>
    </row>
    <row r="299" spans="1:9" ht="13.5" thickBot="1">
      <c r="A299" s="115" t="s">
        <v>264</v>
      </c>
      <c r="B299" s="43"/>
      <c r="C299" s="31"/>
      <c r="D299" s="293"/>
      <c r="E299" s="294"/>
      <c r="F299" s="293"/>
      <c r="G299" s="294"/>
      <c r="H299" s="293"/>
      <c r="I299" s="334"/>
    </row>
    <row r="300" spans="1:9" ht="15" customHeight="1" thickBot="1">
      <c r="A300" s="115" t="s">
        <v>265</v>
      </c>
      <c r="B300" s="43"/>
      <c r="C300" s="31"/>
      <c r="D300" s="293"/>
      <c r="E300" s="294"/>
      <c r="F300" s="293"/>
      <c r="G300" s="294"/>
      <c r="H300" s="293"/>
      <c r="I300" s="334"/>
    </row>
    <row r="301" spans="1:9" ht="13.5" thickBot="1">
      <c r="A301" s="116" t="s">
        <v>268</v>
      </c>
      <c r="B301" s="43"/>
      <c r="C301" s="31"/>
      <c r="D301" s="293"/>
      <c r="E301" s="294"/>
      <c r="F301" s="293"/>
      <c r="G301" s="294"/>
      <c r="H301" s="293"/>
      <c r="I301" s="334"/>
    </row>
    <row r="302" spans="1:9" ht="13.5" thickBot="1">
      <c r="A302" s="117" t="s">
        <v>266</v>
      </c>
      <c r="B302" s="43"/>
      <c r="C302" s="31"/>
      <c r="D302" s="293"/>
      <c r="E302" s="294"/>
      <c r="F302" s="293"/>
      <c r="G302" s="294"/>
      <c r="H302" s="293"/>
      <c r="I302" s="334"/>
    </row>
    <row r="303" spans="1:9" ht="13.5" thickBot="1">
      <c r="A303" s="110" t="s">
        <v>267</v>
      </c>
      <c r="B303" s="43"/>
      <c r="C303" s="32"/>
      <c r="D303" s="293"/>
      <c r="E303" s="529"/>
      <c r="F303" s="293"/>
      <c r="G303" s="529"/>
      <c r="H303" s="544"/>
      <c r="I303" s="545"/>
    </row>
    <row r="304" spans="1:9" ht="13.5" thickBot="1">
      <c r="A304" s="115" t="s">
        <v>422</v>
      </c>
      <c r="B304" s="43"/>
      <c r="C304" s="31"/>
      <c r="D304" s="293"/>
      <c r="E304" s="294"/>
      <c r="F304" s="293"/>
      <c r="G304" s="294"/>
      <c r="H304" s="293"/>
      <c r="I304" s="334"/>
    </row>
    <row r="305" spans="1:9" ht="12.75">
      <c r="A305" s="118" t="s">
        <v>424</v>
      </c>
      <c r="B305" s="44"/>
      <c r="C305" s="45"/>
      <c r="D305" s="546"/>
      <c r="E305" s="547"/>
      <c r="F305" s="546"/>
      <c r="G305" s="547"/>
      <c r="H305" s="546"/>
      <c r="I305" s="548"/>
    </row>
    <row r="306" spans="1:9" ht="12.75">
      <c r="A306" s="549" t="s">
        <v>425</v>
      </c>
      <c r="B306" s="556"/>
      <c r="C306" s="318"/>
      <c r="D306" s="318"/>
      <c r="E306" s="318"/>
      <c r="F306" s="318"/>
      <c r="G306" s="318"/>
      <c r="H306" s="318"/>
      <c r="I306" s="553"/>
    </row>
    <row r="307" spans="1:9" ht="12.75">
      <c r="A307" s="550"/>
      <c r="B307" s="556"/>
      <c r="C307" s="318"/>
      <c r="D307" s="318"/>
      <c r="E307" s="318"/>
      <c r="F307" s="318"/>
      <c r="G307" s="318"/>
      <c r="H307" s="318"/>
      <c r="I307" s="553"/>
    </row>
    <row r="308" spans="1:9" ht="15" customHeight="1">
      <c r="A308" s="550"/>
      <c r="B308" s="556"/>
      <c r="C308" s="318"/>
      <c r="D308" s="318"/>
      <c r="E308" s="318"/>
      <c r="F308" s="318"/>
      <c r="G308" s="318"/>
      <c r="H308" s="318"/>
      <c r="I308" s="553"/>
    </row>
    <row r="309" spans="1:9" ht="15" customHeight="1">
      <c r="A309" s="542" t="s">
        <v>100</v>
      </c>
      <c r="B309" s="554"/>
      <c r="C309" s="316"/>
      <c r="D309" s="316"/>
      <c r="E309" s="316"/>
      <c r="F309" s="316"/>
      <c r="G309" s="316"/>
      <c r="H309" s="316"/>
      <c r="I309" s="551"/>
    </row>
    <row r="310" spans="1:9" s="22" customFormat="1" ht="15" customHeight="1" thickBot="1">
      <c r="A310" s="543"/>
      <c r="B310" s="555"/>
      <c r="C310" s="317"/>
      <c r="D310" s="317"/>
      <c r="E310" s="317"/>
      <c r="F310" s="317"/>
      <c r="G310" s="317"/>
      <c r="H310" s="317"/>
      <c r="I310" s="552"/>
    </row>
    <row r="311" spans="1:3" s="22" customFormat="1" ht="12.75">
      <c r="A311" s="217"/>
      <c r="B311" s="217"/>
      <c r="C311" s="197"/>
    </row>
    <row r="312" spans="1:9" s="22" customFormat="1" ht="12.75">
      <c r="A312" s="381" t="s">
        <v>102</v>
      </c>
      <c r="B312" s="382"/>
      <c r="C312" s="382"/>
      <c r="D312" s="382"/>
      <c r="E312" s="382"/>
      <c r="F312" s="382"/>
      <c r="G312" s="382"/>
      <c r="H312" s="382"/>
      <c r="I312" s="383"/>
    </row>
    <row r="313" spans="1:9" s="22" customFormat="1" ht="12.75">
      <c r="A313" s="384" t="s">
        <v>103</v>
      </c>
      <c r="B313" s="358"/>
      <c r="C313" s="358"/>
      <c r="D313" s="358"/>
      <c r="E313" s="358"/>
      <c r="F313" s="358"/>
      <c r="G313" s="358"/>
      <c r="H313" s="358"/>
      <c r="I313" s="359"/>
    </row>
    <row r="314" spans="1:9" s="22" customFormat="1" ht="12.75">
      <c r="A314" s="261" t="s">
        <v>857</v>
      </c>
      <c r="B314" s="261"/>
      <c r="C314" s="261"/>
      <c r="D314" s="261"/>
      <c r="E314" s="261"/>
      <c r="F314" s="261"/>
      <c r="G314" s="261"/>
      <c r="H314" s="261"/>
      <c r="I314" s="261"/>
    </row>
    <row r="315" spans="1:9" s="22" customFormat="1" ht="12.75">
      <c r="A315" s="262"/>
      <c r="B315" s="262"/>
      <c r="C315" s="262"/>
      <c r="D315" s="262"/>
      <c r="E315" s="262"/>
      <c r="F315" s="262"/>
      <c r="G315" s="262"/>
      <c r="H315" s="262"/>
      <c r="I315" s="262"/>
    </row>
    <row r="316" spans="1:9" s="22" customFormat="1" ht="12.75">
      <c r="A316" s="262"/>
      <c r="B316" s="262"/>
      <c r="C316" s="262"/>
      <c r="D316" s="262"/>
      <c r="E316" s="262"/>
      <c r="F316" s="262"/>
      <c r="G316" s="262"/>
      <c r="H316" s="262"/>
      <c r="I316" s="262"/>
    </row>
    <row r="317" spans="1:9" s="22" customFormat="1" ht="12.75">
      <c r="A317" s="262"/>
      <c r="B317" s="262"/>
      <c r="C317" s="262"/>
      <c r="D317" s="262"/>
      <c r="E317" s="262"/>
      <c r="F317" s="262"/>
      <c r="G317" s="262"/>
      <c r="H317" s="262"/>
      <c r="I317" s="262"/>
    </row>
    <row r="318" spans="1:9" s="22" customFormat="1" ht="12.75">
      <c r="A318" s="262"/>
      <c r="B318" s="262"/>
      <c r="C318" s="262"/>
      <c r="D318" s="262"/>
      <c r="E318" s="262"/>
      <c r="F318" s="262"/>
      <c r="G318" s="262"/>
      <c r="H318" s="262"/>
      <c r="I318" s="262"/>
    </row>
    <row r="319" spans="1:9" s="22" customFormat="1" ht="12.75">
      <c r="A319" s="262"/>
      <c r="B319" s="262"/>
      <c r="C319" s="262"/>
      <c r="D319" s="262"/>
      <c r="E319" s="262"/>
      <c r="F319" s="262"/>
      <c r="G319" s="262"/>
      <c r="H319" s="262"/>
      <c r="I319" s="262"/>
    </row>
    <row r="320" spans="1:9" s="22" customFormat="1" ht="12.75">
      <c r="A320" s="119"/>
      <c r="B320" s="119"/>
      <c r="C320" s="218"/>
      <c r="D320" s="119"/>
      <c r="E320" s="218"/>
      <c r="F320" s="218"/>
      <c r="G320" s="218"/>
      <c r="H320" s="218"/>
      <c r="I320" s="218"/>
    </row>
    <row r="321" spans="1:9" s="22" customFormat="1" ht="12.75">
      <c r="A321" s="331" t="s">
        <v>106</v>
      </c>
      <c r="B321" s="332"/>
      <c r="C321" s="332"/>
      <c r="D321" s="332"/>
      <c r="E321" s="332"/>
      <c r="F321" s="332"/>
      <c r="G321" s="332"/>
      <c r="H321" s="332"/>
      <c r="I321" s="333"/>
    </row>
    <row r="322" spans="1:9" s="22" customFormat="1" ht="12.75">
      <c r="A322" s="261" t="s">
        <v>858</v>
      </c>
      <c r="B322" s="261"/>
      <c r="C322" s="261"/>
      <c r="D322" s="261"/>
      <c r="E322" s="261"/>
      <c r="F322" s="261"/>
      <c r="G322" s="261"/>
      <c r="H322" s="261"/>
      <c r="I322" s="261"/>
    </row>
    <row r="323" spans="1:9" s="22" customFormat="1" ht="12.75">
      <c r="A323" s="262"/>
      <c r="B323" s="262"/>
      <c r="C323" s="262"/>
      <c r="D323" s="262"/>
      <c r="E323" s="262"/>
      <c r="F323" s="262"/>
      <c r="G323" s="262"/>
      <c r="H323" s="262"/>
      <c r="I323" s="262"/>
    </row>
    <row r="324" spans="1:9" s="22" customFormat="1" ht="12.75">
      <c r="A324" s="262"/>
      <c r="B324" s="262"/>
      <c r="C324" s="262"/>
      <c r="D324" s="262"/>
      <c r="E324" s="262"/>
      <c r="F324" s="262"/>
      <c r="G324" s="262"/>
      <c r="H324" s="262"/>
      <c r="I324" s="262"/>
    </row>
    <row r="325" spans="1:9" s="22" customFormat="1" ht="12.75">
      <c r="A325" s="262"/>
      <c r="B325" s="262"/>
      <c r="C325" s="262"/>
      <c r="D325" s="262"/>
      <c r="E325" s="262"/>
      <c r="F325" s="262"/>
      <c r="G325" s="262"/>
      <c r="H325" s="262"/>
      <c r="I325" s="262"/>
    </row>
    <row r="326" spans="1:9" s="22" customFormat="1" ht="12.75">
      <c r="A326" s="262"/>
      <c r="B326" s="262"/>
      <c r="C326" s="262"/>
      <c r="D326" s="262"/>
      <c r="E326" s="262"/>
      <c r="F326" s="262"/>
      <c r="G326" s="262"/>
      <c r="H326" s="262"/>
      <c r="I326" s="262"/>
    </row>
    <row r="327" spans="1:9" s="22" customFormat="1" ht="12.75">
      <c r="A327" s="262"/>
      <c r="B327" s="262"/>
      <c r="C327" s="262"/>
      <c r="D327" s="262"/>
      <c r="E327" s="262"/>
      <c r="F327" s="262"/>
      <c r="G327" s="262"/>
      <c r="H327" s="262"/>
      <c r="I327" s="262"/>
    </row>
    <row r="328" spans="1:9" s="22" customFormat="1" ht="12.75">
      <c r="A328" s="132"/>
      <c r="B328" s="132"/>
      <c r="C328" s="132"/>
      <c r="E328" s="197"/>
      <c r="F328" s="197"/>
      <c r="G328" s="197"/>
      <c r="H328" s="197"/>
      <c r="I328" s="197"/>
    </row>
    <row r="329" spans="1:9" s="22" customFormat="1" ht="12.75">
      <c r="A329" s="331" t="s">
        <v>297</v>
      </c>
      <c r="B329" s="332"/>
      <c r="C329" s="332"/>
      <c r="D329" s="332"/>
      <c r="E329" s="332"/>
      <c r="F329" s="332"/>
      <c r="G329" s="332"/>
      <c r="H329" s="332"/>
      <c r="I329" s="333"/>
    </row>
    <row r="330" spans="1:9" s="22" customFormat="1" ht="12.75">
      <c r="A330" s="261" t="s">
        <v>859</v>
      </c>
      <c r="B330" s="261"/>
      <c r="C330" s="261"/>
      <c r="D330" s="261"/>
      <c r="E330" s="261"/>
      <c r="F330" s="261"/>
      <c r="G330" s="261"/>
      <c r="H330" s="261"/>
      <c r="I330" s="261"/>
    </row>
    <row r="331" spans="1:9" s="22" customFormat="1" ht="12.75">
      <c r="A331" s="262"/>
      <c r="B331" s="262"/>
      <c r="C331" s="262"/>
      <c r="D331" s="262"/>
      <c r="E331" s="262"/>
      <c r="F331" s="262"/>
      <c r="G331" s="262"/>
      <c r="H331" s="262"/>
      <c r="I331" s="262"/>
    </row>
    <row r="332" spans="1:9" s="22" customFormat="1" ht="12.75">
      <c r="A332" s="262"/>
      <c r="B332" s="262"/>
      <c r="C332" s="262"/>
      <c r="D332" s="262"/>
      <c r="E332" s="262"/>
      <c r="F332" s="262"/>
      <c r="G332" s="262"/>
      <c r="H332" s="262"/>
      <c r="I332" s="262"/>
    </row>
    <row r="333" spans="1:9" s="22" customFormat="1" ht="12.75">
      <c r="A333" s="262"/>
      <c r="B333" s="262"/>
      <c r="C333" s="262"/>
      <c r="D333" s="262"/>
      <c r="E333" s="262"/>
      <c r="F333" s="262"/>
      <c r="G333" s="262"/>
      <c r="H333" s="262"/>
      <c r="I333" s="262"/>
    </row>
    <row r="334" spans="1:9" s="22" customFormat="1" ht="12.75">
      <c r="A334" s="262"/>
      <c r="B334" s="262"/>
      <c r="C334" s="262"/>
      <c r="D334" s="262"/>
      <c r="E334" s="262"/>
      <c r="F334" s="262"/>
      <c r="G334" s="262"/>
      <c r="H334" s="262"/>
      <c r="I334" s="262"/>
    </row>
    <row r="335" spans="1:9" s="22" customFormat="1" ht="12.75">
      <c r="A335" s="262"/>
      <c r="B335" s="262"/>
      <c r="C335" s="262"/>
      <c r="D335" s="262"/>
      <c r="E335" s="262"/>
      <c r="F335" s="262"/>
      <c r="G335" s="262"/>
      <c r="H335" s="262"/>
      <c r="I335" s="262"/>
    </row>
    <row r="336" spans="1:9" s="22" customFormat="1" ht="12.75">
      <c r="A336" s="131"/>
      <c r="B336" s="213"/>
      <c r="C336" s="213"/>
      <c r="D336" s="213"/>
      <c r="E336" s="213"/>
      <c r="F336" s="213"/>
      <c r="G336" s="213"/>
      <c r="H336" s="213"/>
      <c r="I336" s="213"/>
    </row>
    <row r="337" spans="1:9" s="22" customFormat="1" ht="12.75">
      <c r="A337" s="393" t="s">
        <v>298</v>
      </c>
      <c r="B337" s="394"/>
      <c r="C337" s="394"/>
      <c r="D337" s="394"/>
      <c r="E337" s="394"/>
      <c r="F337" s="394"/>
      <c r="G337" s="394"/>
      <c r="H337" s="394"/>
      <c r="I337" s="395"/>
    </row>
    <row r="338" spans="1:9" s="22" customFormat="1" ht="12.75" customHeight="1">
      <c r="A338" s="396"/>
      <c r="B338" s="397"/>
      <c r="C338" s="397"/>
      <c r="D338" s="397"/>
      <c r="E338" s="397"/>
      <c r="F338" s="397"/>
      <c r="G338" s="397"/>
      <c r="H338" s="397"/>
      <c r="I338" s="398"/>
    </row>
    <row r="339" spans="1:9" s="22" customFormat="1" ht="12.75" customHeight="1">
      <c r="A339" s="261" t="s">
        <v>860</v>
      </c>
      <c r="B339" s="261"/>
      <c r="C339" s="261"/>
      <c r="D339" s="261"/>
      <c r="E339" s="261"/>
      <c r="F339" s="261"/>
      <c r="G339" s="261"/>
      <c r="H339" s="261"/>
      <c r="I339" s="261"/>
    </row>
    <row r="340" spans="1:9" s="22" customFormat="1" ht="12.75" customHeight="1">
      <c r="A340" s="262"/>
      <c r="B340" s="262"/>
      <c r="C340" s="262"/>
      <c r="D340" s="262"/>
      <c r="E340" s="262"/>
      <c r="F340" s="262"/>
      <c r="G340" s="262"/>
      <c r="H340" s="262"/>
      <c r="I340" s="262"/>
    </row>
    <row r="341" spans="1:9" s="22" customFormat="1" ht="12.75" customHeight="1">
      <c r="A341" s="262"/>
      <c r="B341" s="262"/>
      <c r="C341" s="262"/>
      <c r="D341" s="262"/>
      <c r="E341" s="262"/>
      <c r="F341" s="262"/>
      <c r="G341" s="262"/>
      <c r="H341" s="262"/>
      <c r="I341" s="262"/>
    </row>
    <row r="342" spans="1:9" s="22" customFormat="1" ht="12.75" customHeight="1">
      <c r="A342" s="262"/>
      <c r="B342" s="262"/>
      <c r="C342" s="262"/>
      <c r="D342" s="262"/>
      <c r="E342" s="262"/>
      <c r="F342" s="262"/>
      <c r="G342" s="262"/>
      <c r="H342" s="262"/>
      <c r="I342" s="262"/>
    </row>
    <row r="343" spans="1:9" s="22" customFormat="1" ht="12.75" customHeight="1">
      <c r="A343" s="262"/>
      <c r="B343" s="262"/>
      <c r="C343" s="262"/>
      <c r="D343" s="262"/>
      <c r="E343" s="262"/>
      <c r="F343" s="262"/>
      <c r="G343" s="262"/>
      <c r="H343" s="262"/>
      <c r="I343" s="262"/>
    </row>
    <row r="344" spans="1:9" s="22" customFormat="1" ht="12.75" customHeight="1">
      <c r="A344" s="262"/>
      <c r="B344" s="262"/>
      <c r="C344" s="262"/>
      <c r="D344" s="262"/>
      <c r="E344" s="262"/>
      <c r="F344" s="262"/>
      <c r="G344" s="262"/>
      <c r="H344" s="262"/>
      <c r="I344" s="262"/>
    </row>
    <row r="345" spans="1:9" s="22" customFormat="1" ht="12.75">
      <c r="A345" s="131"/>
      <c r="B345" s="213"/>
      <c r="C345" s="213"/>
      <c r="D345" s="213"/>
      <c r="E345" s="213"/>
      <c r="F345" s="213"/>
      <c r="G345" s="213"/>
      <c r="H345" s="213"/>
      <c r="I345" s="213"/>
    </row>
    <row r="346" spans="1:9" s="22" customFormat="1" ht="12.75" customHeight="1">
      <c r="A346" s="331" t="s">
        <v>299</v>
      </c>
      <c r="B346" s="332"/>
      <c r="C346" s="332"/>
      <c r="D346" s="332"/>
      <c r="E346" s="332"/>
      <c r="F346" s="332"/>
      <c r="G346" s="332"/>
      <c r="H346" s="332"/>
      <c r="I346" s="333"/>
    </row>
    <row r="347" spans="1:9" s="22" customFormat="1" ht="12.75" customHeight="1">
      <c r="A347" s="261" t="s">
        <v>861</v>
      </c>
      <c r="B347" s="261"/>
      <c r="C347" s="261"/>
      <c r="D347" s="261"/>
      <c r="E347" s="261"/>
      <c r="F347" s="261"/>
      <c r="G347" s="261"/>
      <c r="H347" s="261"/>
      <c r="I347" s="261"/>
    </row>
    <row r="348" spans="1:9" s="22" customFormat="1" ht="12.75" customHeight="1">
      <c r="A348" s="262"/>
      <c r="B348" s="262"/>
      <c r="C348" s="262"/>
      <c r="D348" s="262"/>
      <c r="E348" s="262"/>
      <c r="F348" s="262"/>
      <c r="G348" s="262"/>
      <c r="H348" s="262"/>
      <c r="I348" s="262"/>
    </row>
    <row r="349" spans="1:9" s="22" customFormat="1" ht="12.75" customHeight="1">
      <c r="A349" s="262"/>
      <c r="B349" s="262"/>
      <c r="C349" s="262"/>
      <c r="D349" s="262"/>
      <c r="E349" s="262"/>
      <c r="F349" s="262"/>
      <c r="G349" s="262"/>
      <c r="H349" s="262"/>
      <c r="I349" s="262"/>
    </row>
    <row r="350" spans="1:9" s="22" customFormat="1" ht="12.75" customHeight="1">
      <c r="A350" s="262"/>
      <c r="B350" s="262"/>
      <c r="C350" s="262"/>
      <c r="D350" s="262"/>
      <c r="E350" s="262"/>
      <c r="F350" s="262"/>
      <c r="G350" s="262"/>
      <c r="H350" s="262"/>
      <c r="I350" s="262"/>
    </row>
    <row r="351" spans="1:9" s="22" customFormat="1" ht="12.75" customHeight="1">
      <c r="A351" s="262"/>
      <c r="B351" s="262"/>
      <c r="C351" s="262"/>
      <c r="D351" s="262"/>
      <c r="E351" s="262"/>
      <c r="F351" s="262"/>
      <c r="G351" s="262"/>
      <c r="H351" s="262"/>
      <c r="I351" s="262"/>
    </row>
    <row r="352" spans="1:9" s="22" customFormat="1" ht="12.75" customHeight="1">
      <c r="A352" s="262"/>
      <c r="B352" s="262"/>
      <c r="C352" s="262"/>
      <c r="D352" s="262"/>
      <c r="E352" s="262"/>
      <c r="F352" s="262"/>
      <c r="G352" s="262"/>
      <c r="H352" s="262"/>
      <c r="I352" s="262"/>
    </row>
    <row r="353" spans="1:9" s="22" customFormat="1" ht="12.75">
      <c r="A353" s="131"/>
      <c r="B353" s="213"/>
      <c r="C353" s="213"/>
      <c r="D353" s="213"/>
      <c r="E353" s="213"/>
      <c r="F353" s="213"/>
      <c r="G353" s="213"/>
      <c r="H353" s="213"/>
      <c r="I353" s="213"/>
    </row>
    <row r="354" spans="1:9" s="22" customFormat="1" ht="12.75" customHeight="1">
      <c r="A354" s="331" t="s">
        <v>300</v>
      </c>
      <c r="B354" s="373"/>
      <c r="C354" s="373"/>
      <c r="D354" s="373"/>
      <c r="E354" s="373"/>
      <c r="F354" s="373"/>
      <c r="G354" s="373"/>
      <c r="H354" s="373"/>
      <c r="I354" s="374"/>
    </row>
    <row r="355" spans="1:9" s="22" customFormat="1" ht="12.75" customHeight="1">
      <c r="A355" s="261" t="s">
        <v>862</v>
      </c>
      <c r="B355" s="261"/>
      <c r="C355" s="261"/>
      <c r="D355" s="261"/>
      <c r="E355" s="261"/>
      <c r="F355" s="261"/>
      <c r="G355" s="261"/>
      <c r="H355" s="261"/>
      <c r="I355" s="261"/>
    </row>
    <row r="356" spans="1:9" s="22" customFormat="1" ht="12.75" customHeight="1">
      <c r="A356" s="262"/>
      <c r="B356" s="262"/>
      <c r="C356" s="262"/>
      <c r="D356" s="262"/>
      <c r="E356" s="262"/>
      <c r="F356" s="262"/>
      <c r="G356" s="262"/>
      <c r="H356" s="262"/>
      <c r="I356" s="262"/>
    </row>
    <row r="357" spans="1:9" s="22" customFormat="1" ht="12.75" customHeight="1">
      <c r="A357" s="262"/>
      <c r="B357" s="262"/>
      <c r="C357" s="262"/>
      <c r="D357" s="262"/>
      <c r="E357" s="262"/>
      <c r="F357" s="262"/>
      <c r="G357" s="262"/>
      <c r="H357" s="262"/>
      <c r="I357" s="262"/>
    </row>
    <row r="358" spans="1:9" s="22" customFormat="1" ht="12.75" customHeight="1">
      <c r="A358" s="262"/>
      <c r="B358" s="262"/>
      <c r="C358" s="262"/>
      <c r="D358" s="262"/>
      <c r="E358" s="262"/>
      <c r="F358" s="262"/>
      <c r="G358" s="262"/>
      <c r="H358" s="262"/>
      <c r="I358" s="262"/>
    </row>
    <row r="359" spans="1:9" s="22" customFormat="1" ht="12.75" customHeight="1">
      <c r="A359" s="262"/>
      <c r="B359" s="262"/>
      <c r="C359" s="262"/>
      <c r="D359" s="262"/>
      <c r="E359" s="262"/>
      <c r="F359" s="262"/>
      <c r="G359" s="262"/>
      <c r="H359" s="262"/>
      <c r="I359" s="262"/>
    </row>
    <row r="360" spans="1:9" s="22" customFormat="1" ht="12.75" customHeight="1">
      <c r="A360" s="262"/>
      <c r="B360" s="262"/>
      <c r="C360" s="262"/>
      <c r="D360" s="262"/>
      <c r="E360" s="262"/>
      <c r="F360" s="262"/>
      <c r="G360" s="262"/>
      <c r="H360" s="262"/>
      <c r="I360" s="262"/>
    </row>
    <row r="361" spans="1:9" s="22" customFormat="1" ht="12.75">
      <c r="A361" s="131"/>
      <c r="B361" s="213"/>
      <c r="C361" s="213"/>
      <c r="D361" s="213"/>
      <c r="E361" s="213"/>
      <c r="F361" s="213"/>
      <c r="G361" s="213"/>
      <c r="H361" s="213"/>
      <c r="I361" s="213"/>
    </row>
    <row r="362" spans="1:9" s="22" customFormat="1" ht="12.75">
      <c r="A362" s="307" t="s">
        <v>301</v>
      </c>
      <c r="B362" s="308"/>
      <c r="C362" s="308"/>
      <c r="D362" s="308"/>
      <c r="E362" s="308"/>
      <c r="F362" s="308"/>
      <c r="G362" s="308"/>
      <c r="H362" s="308"/>
      <c r="I362" s="309"/>
    </row>
    <row r="363" spans="1:9" s="22" customFormat="1" ht="12.75">
      <c r="A363" s="310"/>
      <c r="B363" s="311"/>
      <c r="C363" s="311"/>
      <c r="D363" s="311"/>
      <c r="E363" s="311"/>
      <c r="F363" s="311"/>
      <c r="G363" s="311"/>
      <c r="H363" s="311"/>
      <c r="I363" s="312"/>
    </row>
    <row r="364" spans="1:9" s="22" customFormat="1" ht="12.75">
      <c r="A364" s="313"/>
      <c r="B364" s="314"/>
      <c r="C364" s="314"/>
      <c r="D364" s="314"/>
      <c r="E364" s="314"/>
      <c r="F364" s="314"/>
      <c r="G364" s="314"/>
      <c r="H364" s="314"/>
      <c r="I364" s="315"/>
    </row>
    <row r="365" spans="1:9" s="22" customFormat="1" ht="12.75">
      <c r="A365" s="261" t="s">
        <v>863</v>
      </c>
      <c r="B365" s="261"/>
      <c r="C365" s="261"/>
      <c r="D365" s="261"/>
      <c r="E365" s="261"/>
      <c r="F365" s="261"/>
      <c r="G365" s="261"/>
      <c r="H365" s="261"/>
      <c r="I365" s="261"/>
    </row>
    <row r="366" spans="1:9" s="22" customFormat="1" ht="12.75">
      <c r="A366" s="262"/>
      <c r="B366" s="262"/>
      <c r="C366" s="262"/>
      <c r="D366" s="262"/>
      <c r="E366" s="262"/>
      <c r="F366" s="262"/>
      <c r="G366" s="262"/>
      <c r="H366" s="262"/>
      <c r="I366" s="262"/>
    </row>
    <row r="367" spans="1:9" s="22" customFormat="1" ht="12.75">
      <c r="A367" s="262"/>
      <c r="B367" s="262"/>
      <c r="C367" s="262"/>
      <c r="D367" s="262"/>
      <c r="E367" s="262"/>
      <c r="F367" s="262"/>
      <c r="G367" s="262"/>
      <c r="H367" s="262"/>
      <c r="I367" s="262"/>
    </row>
    <row r="368" spans="1:9" s="22" customFormat="1" ht="12.75">
      <c r="A368" s="262"/>
      <c r="B368" s="262"/>
      <c r="C368" s="262"/>
      <c r="D368" s="262"/>
      <c r="E368" s="262"/>
      <c r="F368" s="262"/>
      <c r="G368" s="262"/>
      <c r="H368" s="262"/>
      <c r="I368" s="262"/>
    </row>
    <row r="369" spans="1:9" s="22" customFormat="1" ht="12.75">
      <c r="A369" s="262"/>
      <c r="B369" s="262"/>
      <c r="C369" s="262"/>
      <c r="D369" s="262"/>
      <c r="E369" s="262"/>
      <c r="F369" s="262"/>
      <c r="G369" s="262"/>
      <c r="H369" s="262"/>
      <c r="I369" s="262"/>
    </row>
    <row r="370" spans="1:9" s="22" customFormat="1" ht="12.75">
      <c r="A370" s="262"/>
      <c r="B370" s="262"/>
      <c r="C370" s="262"/>
      <c r="D370" s="262"/>
      <c r="E370" s="262"/>
      <c r="F370" s="262"/>
      <c r="G370" s="262"/>
      <c r="H370" s="262"/>
      <c r="I370" s="262"/>
    </row>
    <row r="371" spans="1:9" s="22" customFormat="1" ht="12.75">
      <c r="A371" s="203"/>
      <c r="B371" s="203"/>
      <c r="C371" s="203"/>
      <c r="D371" s="203"/>
      <c r="E371" s="203"/>
      <c r="F371" s="203"/>
      <c r="G371" s="203"/>
      <c r="H371" s="203"/>
      <c r="I371" s="203"/>
    </row>
    <row r="372" spans="1:9" s="22" customFormat="1" ht="12.75" customHeight="1">
      <c r="A372" s="298" t="s">
        <v>302</v>
      </c>
      <c r="B372" s="299"/>
      <c r="C372" s="299"/>
      <c r="D372" s="299"/>
      <c r="E372" s="299"/>
      <c r="F372" s="299"/>
      <c r="G372" s="299"/>
      <c r="H372" s="299"/>
      <c r="I372" s="300"/>
    </row>
    <row r="373" spans="1:9" ht="12.75">
      <c r="A373" s="301"/>
      <c r="B373" s="302"/>
      <c r="C373" s="302"/>
      <c r="D373" s="302"/>
      <c r="E373" s="302"/>
      <c r="F373" s="302"/>
      <c r="G373" s="302"/>
      <c r="H373" s="302"/>
      <c r="I373" s="303"/>
    </row>
    <row r="374" spans="1:9" s="22" customFormat="1" ht="12.75">
      <c r="A374" s="304"/>
      <c r="B374" s="305"/>
      <c r="C374" s="305"/>
      <c r="D374" s="305"/>
      <c r="E374" s="305"/>
      <c r="F374" s="305"/>
      <c r="G374" s="305"/>
      <c r="H374" s="305"/>
      <c r="I374" s="306"/>
    </row>
    <row r="375" spans="1:9" s="22" customFormat="1" ht="12.75">
      <c r="A375" s="261" t="s">
        <v>863</v>
      </c>
      <c r="B375" s="261"/>
      <c r="C375" s="261"/>
      <c r="D375" s="261"/>
      <c r="E375" s="261"/>
      <c r="F375" s="261"/>
      <c r="G375" s="261"/>
      <c r="H375" s="261"/>
      <c r="I375" s="261"/>
    </row>
    <row r="376" spans="1:9" ht="12.75">
      <c r="A376" s="262"/>
      <c r="B376" s="262"/>
      <c r="C376" s="262"/>
      <c r="D376" s="262"/>
      <c r="E376" s="262"/>
      <c r="F376" s="262"/>
      <c r="G376" s="262"/>
      <c r="H376" s="262"/>
      <c r="I376" s="262"/>
    </row>
    <row r="377" spans="1:9" ht="12.75">
      <c r="A377" s="262"/>
      <c r="B377" s="262"/>
      <c r="C377" s="262"/>
      <c r="D377" s="262"/>
      <c r="E377" s="262"/>
      <c r="F377" s="262"/>
      <c r="G377" s="262"/>
      <c r="H377" s="262"/>
      <c r="I377" s="262"/>
    </row>
    <row r="378" spans="1:9" ht="12.75">
      <c r="A378" s="262"/>
      <c r="B378" s="262"/>
      <c r="C378" s="262"/>
      <c r="D378" s="262"/>
      <c r="E378" s="262"/>
      <c r="F378" s="262"/>
      <c r="G378" s="262"/>
      <c r="H378" s="262"/>
      <c r="I378" s="262"/>
    </row>
    <row r="379" spans="1:9" ht="12.75">
      <c r="A379" s="262"/>
      <c r="B379" s="262"/>
      <c r="C379" s="262"/>
      <c r="D379" s="262"/>
      <c r="E379" s="262"/>
      <c r="F379" s="262"/>
      <c r="G379" s="262"/>
      <c r="H379" s="262"/>
      <c r="I379" s="262"/>
    </row>
    <row r="380" spans="1:9" ht="12.75">
      <c r="A380" s="262"/>
      <c r="B380" s="262"/>
      <c r="C380" s="262"/>
      <c r="D380" s="262"/>
      <c r="E380" s="262"/>
      <c r="F380" s="262"/>
      <c r="G380" s="262"/>
      <c r="H380" s="262"/>
      <c r="I380" s="262"/>
    </row>
    <row r="382" spans="1:9" ht="12.75">
      <c r="A382" s="254" t="s">
        <v>782</v>
      </c>
      <c r="B382" s="254"/>
      <c r="C382" s="254"/>
      <c r="D382" s="254"/>
      <c r="E382" s="254"/>
      <c r="F382" s="254"/>
      <c r="G382" s="254"/>
      <c r="H382" s="254"/>
      <c r="I382" s="254"/>
    </row>
    <row r="383" spans="1:9" ht="34.5" customHeight="1">
      <c r="A383" s="281" t="s">
        <v>781</v>
      </c>
      <c r="B383" s="281"/>
      <c r="C383" s="281"/>
      <c r="D383" s="281"/>
      <c r="E383" s="281"/>
      <c r="F383" s="281"/>
      <c r="G383" s="281"/>
      <c r="H383" s="281"/>
      <c r="I383" s="281"/>
    </row>
    <row r="384" spans="1:9" ht="12.75">
      <c r="A384" s="198"/>
      <c r="B384" s="198"/>
      <c r="C384" s="198"/>
      <c r="D384" s="198"/>
      <c r="E384" s="198"/>
      <c r="F384" s="198"/>
      <c r="G384" s="198"/>
      <c r="H384" s="198"/>
      <c r="I384" s="198"/>
    </row>
    <row r="385" spans="1:9" ht="12.75">
      <c r="A385" s="285" t="s">
        <v>783</v>
      </c>
      <c r="B385" s="286"/>
      <c r="C385" s="286"/>
      <c r="D385" s="286"/>
      <c r="E385" s="286"/>
      <c r="F385" s="286"/>
      <c r="G385" s="286"/>
      <c r="H385" s="286"/>
      <c r="I385" s="287"/>
    </row>
    <row r="386" spans="1:9" ht="12.75">
      <c r="A386" s="261"/>
      <c r="B386" s="261"/>
      <c r="C386" s="261"/>
      <c r="D386" s="261"/>
      <c r="E386" s="261"/>
      <c r="F386" s="261"/>
      <c r="G386" s="261"/>
      <c r="H386" s="261"/>
      <c r="I386" s="261"/>
    </row>
    <row r="387" spans="1:9" ht="12.75">
      <c r="A387" s="262"/>
      <c r="B387" s="262"/>
      <c r="C387" s="262"/>
      <c r="D387" s="262"/>
      <c r="E387" s="262"/>
      <c r="F387" s="262"/>
      <c r="G387" s="262"/>
      <c r="H387" s="262"/>
      <c r="I387" s="262"/>
    </row>
    <row r="388" spans="1:9" ht="12.75">
      <c r="A388" s="262"/>
      <c r="B388" s="262"/>
      <c r="C388" s="262"/>
      <c r="D388" s="262"/>
      <c r="E388" s="262"/>
      <c r="F388" s="262"/>
      <c r="G388" s="262"/>
      <c r="H388" s="262"/>
      <c r="I388" s="262"/>
    </row>
    <row r="389" spans="1:9" ht="12.75">
      <c r="A389" s="262"/>
      <c r="B389" s="262"/>
      <c r="C389" s="262"/>
      <c r="D389" s="262"/>
      <c r="E389" s="262"/>
      <c r="F389" s="262"/>
      <c r="G389" s="262"/>
      <c r="H389" s="262"/>
      <c r="I389" s="262"/>
    </row>
    <row r="390" spans="1:9" ht="12.75">
      <c r="A390" s="262"/>
      <c r="B390" s="262"/>
      <c r="C390" s="262"/>
      <c r="D390" s="262"/>
      <c r="E390" s="262"/>
      <c r="F390" s="262"/>
      <c r="G390" s="262"/>
      <c r="H390" s="262"/>
      <c r="I390" s="262"/>
    </row>
    <row r="391" spans="1:9" ht="12.75">
      <c r="A391" s="262"/>
      <c r="B391" s="262"/>
      <c r="C391" s="262"/>
      <c r="D391" s="262"/>
      <c r="E391" s="262"/>
      <c r="F391" s="262"/>
      <c r="G391" s="262"/>
      <c r="H391" s="262"/>
      <c r="I391" s="262"/>
    </row>
    <row r="392" spans="1:9" ht="12.75">
      <c r="A392" s="198"/>
      <c r="B392" s="198"/>
      <c r="C392" s="198"/>
      <c r="D392" s="198"/>
      <c r="E392" s="198"/>
      <c r="F392" s="198"/>
      <c r="G392" s="198"/>
      <c r="H392" s="198"/>
      <c r="I392" s="198"/>
    </row>
    <row r="393" spans="1:9" ht="15.75" customHeight="1">
      <c r="A393" s="282" t="s">
        <v>784</v>
      </c>
      <c r="B393" s="283"/>
      <c r="C393" s="283"/>
      <c r="D393" s="283"/>
      <c r="E393" s="283"/>
      <c r="F393" s="283"/>
      <c r="G393" s="283"/>
      <c r="H393" s="283"/>
      <c r="I393" s="284"/>
    </row>
    <row r="394" spans="1:9" ht="12.75">
      <c r="A394" s="261"/>
      <c r="B394" s="261"/>
      <c r="C394" s="261"/>
      <c r="D394" s="261"/>
      <c r="E394" s="261"/>
      <c r="F394" s="261"/>
      <c r="G394" s="261"/>
      <c r="H394" s="261"/>
      <c r="I394" s="261"/>
    </row>
    <row r="395" spans="1:9" ht="12.75">
      <c r="A395" s="262"/>
      <c r="B395" s="262"/>
      <c r="C395" s="262"/>
      <c r="D395" s="262"/>
      <c r="E395" s="262"/>
      <c r="F395" s="262"/>
      <c r="G395" s="262"/>
      <c r="H395" s="262"/>
      <c r="I395" s="262"/>
    </row>
    <row r="396" spans="1:9" ht="12.75">
      <c r="A396" s="262"/>
      <c r="B396" s="262"/>
      <c r="C396" s="262"/>
      <c r="D396" s="262"/>
      <c r="E396" s="262"/>
      <c r="F396" s="262"/>
      <c r="G396" s="262"/>
      <c r="H396" s="262"/>
      <c r="I396" s="262"/>
    </row>
    <row r="397" spans="1:9" ht="12.75">
      <c r="A397" s="262"/>
      <c r="B397" s="262"/>
      <c r="C397" s="262"/>
      <c r="D397" s="262"/>
      <c r="E397" s="262"/>
      <c r="F397" s="262"/>
      <c r="G397" s="262"/>
      <c r="H397" s="262"/>
      <c r="I397" s="262"/>
    </row>
    <row r="398" spans="1:9" ht="12.75">
      <c r="A398" s="262"/>
      <c r="B398" s="262"/>
      <c r="C398" s="262"/>
      <c r="D398" s="262"/>
      <c r="E398" s="262"/>
      <c r="F398" s="262"/>
      <c r="G398" s="262"/>
      <c r="H398" s="262"/>
      <c r="I398" s="262"/>
    </row>
    <row r="399" spans="1:9" ht="12.75">
      <c r="A399" s="262"/>
      <c r="B399" s="262"/>
      <c r="C399" s="262"/>
      <c r="D399" s="262"/>
      <c r="E399" s="262"/>
      <c r="F399" s="262"/>
      <c r="G399" s="262"/>
      <c r="H399" s="262"/>
      <c r="I399" s="262"/>
    </row>
    <row r="400" spans="1:9" ht="21" customHeight="1">
      <c r="A400" s="219"/>
      <c r="B400" s="219"/>
      <c r="C400" s="219"/>
      <c r="D400" s="219"/>
      <c r="E400" s="219"/>
      <c r="F400" s="219"/>
      <c r="G400" s="219"/>
      <c r="H400" s="219"/>
      <c r="I400" s="219"/>
    </row>
    <row r="401" spans="1:9" ht="21" customHeight="1">
      <c r="A401" s="271" t="s">
        <v>785</v>
      </c>
      <c r="B401" s="272"/>
      <c r="C401" s="272"/>
      <c r="D401" s="272"/>
      <c r="E401" s="272"/>
      <c r="F401" s="272"/>
      <c r="G401" s="272"/>
      <c r="H401" s="272"/>
      <c r="I401" s="273"/>
    </row>
    <row r="402" spans="1:9" ht="21" customHeight="1">
      <c r="A402" s="295"/>
      <c r="B402" s="296"/>
      <c r="C402" s="296"/>
      <c r="D402" s="296"/>
      <c r="E402" s="296"/>
      <c r="F402" s="296"/>
      <c r="G402" s="296"/>
      <c r="H402" s="296"/>
      <c r="I402" s="297"/>
    </row>
    <row r="403" spans="1:9" ht="9" customHeight="1">
      <c r="A403" s="274"/>
      <c r="B403" s="275"/>
      <c r="C403" s="275"/>
      <c r="D403" s="275"/>
      <c r="E403" s="275"/>
      <c r="F403" s="275"/>
      <c r="G403" s="275"/>
      <c r="H403" s="275"/>
      <c r="I403" s="276"/>
    </row>
    <row r="404" spans="1:9" ht="12.75">
      <c r="A404" s="210"/>
      <c r="B404" s="210"/>
      <c r="C404" s="210"/>
      <c r="D404" s="210"/>
      <c r="E404" s="210"/>
      <c r="F404" s="210"/>
      <c r="G404" s="210"/>
      <c r="H404" s="210"/>
      <c r="I404" s="210"/>
    </row>
    <row r="405" spans="1:9" ht="12.75">
      <c r="A405" s="212"/>
      <c r="B405" s="212"/>
      <c r="C405" s="212"/>
      <c r="D405" s="212"/>
      <c r="E405" s="212"/>
      <c r="F405" s="212"/>
      <c r="G405" s="212"/>
      <c r="H405" s="212"/>
      <c r="I405" s="212"/>
    </row>
    <row r="406" spans="1:9" ht="12.75">
      <c r="A406" s="212"/>
      <c r="B406" s="212"/>
      <c r="C406" s="212"/>
      <c r="D406" s="212"/>
      <c r="E406" s="212"/>
      <c r="F406" s="212"/>
      <c r="G406" s="212"/>
      <c r="H406" s="212"/>
      <c r="I406" s="212"/>
    </row>
    <row r="407" spans="1:9" ht="12.75">
      <c r="A407" s="212"/>
      <c r="B407" s="212"/>
      <c r="C407" s="212"/>
      <c r="D407" s="212"/>
      <c r="E407" s="212"/>
      <c r="F407" s="212"/>
      <c r="G407" s="212"/>
      <c r="H407" s="212"/>
      <c r="I407" s="212"/>
    </row>
    <row r="408" spans="1:9" ht="12.75">
      <c r="A408" s="212"/>
      <c r="B408" s="212"/>
      <c r="C408" s="212"/>
      <c r="D408" s="212"/>
      <c r="E408" s="212"/>
      <c r="F408" s="212"/>
      <c r="G408" s="212"/>
      <c r="H408" s="212"/>
      <c r="I408" s="212"/>
    </row>
    <row r="409" spans="1:9" ht="12.75">
      <c r="A409" s="212"/>
      <c r="B409" s="212"/>
      <c r="C409" s="212"/>
      <c r="D409" s="212"/>
      <c r="E409" s="212"/>
      <c r="F409" s="212"/>
      <c r="G409" s="212"/>
      <c r="H409" s="212"/>
      <c r="I409" s="212"/>
    </row>
    <row r="410" spans="1:9" ht="9" customHeight="1">
      <c r="A410" s="195"/>
      <c r="B410" s="195"/>
      <c r="C410" s="195"/>
      <c r="D410" s="195"/>
      <c r="E410" s="195"/>
      <c r="F410" s="195"/>
      <c r="G410" s="195"/>
      <c r="H410" s="195"/>
      <c r="I410" s="195"/>
    </row>
    <row r="411" spans="1:9" ht="9" customHeight="1">
      <c r="A411" s="271" t="s">
        <v>786</v>
      </c>
      <c r="B411" s="272"/>
      <c r="C411" s="272"/>
      <c r="D411" s="272"/>
      <c r="E411" s="272"/>
      <c r="F411" s="272"/>
      <c r="G411" s="272"/>
      <c r="H411" s="272"/>
      <c r="I411" s="273"/>
    </row>
    <row r="412" spans="1:9" ht="9" customHeight="1">
      <c r="A412" s="274"/>
      <c r="B412" s="275"/>
      <c r="C412" s="275"/>
      <c r="D412" s="275"/>
      <c r="E412" s="275"/>
      <c r="F412" s="275"/>
      <c r="G412" s="275"/>
      <c r="H412" s="275"/>
      <c r="I412" s="276"/>
    </row>
    <row r="413" spans="1:9" ht="12.75">
      <c r="A413" s="261"/>
      <c r="B413" s="261"/>
      <c r="C413" s="261"/>
      <c r="D413" s="261"/>
      <c r="E413" s="261"/>
      <c r="F413" s="261"/>
      <c r="G413" s="261"/>
      <c r="H413" s="261"/>
      <c r="I413" s="261"/>
    </row>
    <row r="414" spans="1:9" ht="12.75">
      <c r="A414" s="262"/>
      <c r="B414" s="262"/>
      <c r="C414" s="262"/>
      <c r="D414" s="262"/>
      <c r="E414" s="262"/>
      <c r="F414" s="262"/>
      <c r="G414" s="262"/>
      <c r="H414" s="262"/>
      <c r="I414" s="262"/>
    </row>
    <row r="415" spans="1:9" ht="12.75">
      <c r="A415" s="262"/>
      <c r="B415" s="262"/>
      <c r="C415" s="262"/>
      <c r="D415" s="262"/>
      <c r="E415" s="262"/>
      <c r="F415" s="262"/>
      <c r="G415" s="262"/>
      <c r="H415" s="262"/>
      <c r="I415" s="262"/>
    </row>
    <row r="416" spans="1:9" ht="12.75">
      <c r="A416" s="262"/>
      <c r="B416" s="262"/>
      <c r="C416" s="262"/>
      <c r="D416" s="262"/>
      <c r="E416" s="262"/>
      <c r="F416" s="262"/>
      <c r="G416" s="262"/>
      <c r="H416" s="262"/>
      <c r="I416" s="262"/>
    </row>
    <row r="417" spans="1:9" ht="12.75">
      <c r="A417" s="262"/>
      <c r="B417" s="262"/>
      <c r="C417" s="262"/>
      <c r="D417" s="262"/>
      <c r="E417" s="262"/>
      <c r="F417" s="262"/>
      <c r="G417" s="262"/>
      <c r="H417" s="262"/>
      <c r="I417" s="262"/>
    </row>
    <row r="418" spans="1:9" ht="12.75">
      <c r="A418" s="262"/>
      <c r="B418" s="262"/>
      <c r="C418" s="262"/>
      <c r="D418" s="262"/>
      <c r="E418" s="262"/>
      <c r="F418" s="262"/>
      <c r="G418" s="262"/>
      <c r="H418" s="262"/>
      <c r="I418" s="262"/>
    </row>
    <row r="419" spans="1:3" ht="12.75">
      <c r="A419" s="18"/>
      <c r="C419" s="18"/>
    </row>
    <row r="420" spans="1:9" ht="19.5" customHeight="1">
      <c r="A420" s="271" t="s">
        <v>787</v>
      </c>
      <c r="B420" s="272"/>
      <c r="C420" s="272"/>
      <c r="D420" s="272"/>
      <c r="E420" s="272"/>
      <c r="F420" s="272"/>
      <c r="G420" s="272"/>
      <c r="H420" s="272"/>
      <c r="I420" s="273"/>
    </row>
    <row r="421" spans="1:9" ht="17.25" customHeight="1">
      <c r="A421" s="274"/>
      <c r="B421" s="275"/>
      <c r="C421" s="275"/>
      <c r="D421" s="275"/>
      <c r="E421" s="275"/>
      <c r="F421" s="275"/>
      <c r="G421" s="275"/>
      <c r="H421" s="275"/>
      <c r="I421" s="276"/>
    </row>
    <row r="422" spans="1:9" ht="12.75">
      <c r="A422" s="255"/>
      <c r="B422" s="255"/>
      <c r="C422" s="255"/>
      <c r="D422" s="255"/>
      <c r="E422" s="255"/>
      <c r="F422" s="255"/>
      <c r="G422" s="255"/>
      <c r="H422" s="255"/>
      <c r="I422" s="255"/>
    </row>
    <row r="423" spans="1:9" ht="12.75">
      <c r="A423" s="256"/>
      <c r="B423" s="256"/>
      <c r="C423" s="256"/>
      <c r="D423" s="256"/>
      <c r="E423" s="256"/>
      <c r="F423" s="256"/>
      <c r="G423" s="256"/>
      <c r="H423" s="256"/>
      <c r="I423" s="256"/>
    </row>
    <row r="424" spans="1:9" ht="12.75">
      <c r="A424" s="256"/>
      <c r="B424" s="256"/>
      <c r="C424" s="256"/>
      <c r="D424" s="256"/>
      <c r="E424" s="256"/>
      <c r="F424" s="256"/>
      <c r="G424" s="256"/>
      <c r="H424" s="256"/>
      <c r="I424" s="256"/>
    </row>
    <row r="425" spans="1:9" ht="12.75">
      <c r="A425" s="256"/>
      <c r="B425" s="256"/>
      <c r="C425" s="256"/>
      <c r="D425" s="256"/>
      <c r="E425" s="256"/>
      <c r="F425" s="256"/>
      <c r="G425" s="256"/>
      <c r="H425" s="256"/>
      <c r="I425" s="256"/>
    </row>
    <row r="426" spans="1:12" ht="12.75">
      <c r="A426" s="256"/>
      <c r="B426" s="256"/>
      <c r="C426" s="256"/>
      <c r="D426" s="256"/>
      <c r="E426" s="256"/>
      <c r="F426" s="256"/>
      <c r="G426" s="256"/>
      <c r="H426" s="256"/>
      <c r="I426" s="256"/>
      <c r="L426" s="199"/>
    </row>
    <row r="427" spans="1:9" ht="12.75">
      <c r="A427" s="256"/>
      <c r="B427" s="256"/>
      <c r="C427" s="256"/>
      <c r="D427" s="256"/>
      <c r="E427" s="256"/>
      <c r="F427" s="256"/>
      <c r="G427" s="256"/>
      <c r="H427" s="256"/>
      <c r="I427" s="256"/>
    </row>
    <row r="428" spans="1:3" ht="13.5" thickBot="1">
      <c r="A428" s="18"/>
      <c r="C428" s="18"/>
    </row>
    <row r="429" spans="1:9" ht="13.5" thickBot="1">
      <c r="A429" s="258" t="s">
        <v>788</v>
      </c>
      <c r="B429" s="259"/>
      <c r="C429" s="259"/>
      <c r="D429" s="259"/>
      <c r="E429" s="259"/>
      <c r="F429" s="259"/>
      <c r="G429" s="259"/>
      <c r="H429" s="259"/>
      <c r="I429" s="260"/>
    </row>
    <row r="430" spans="1:9" ht="12.75">
      <c r="A430" s="261" t="s">
        <v>864</v>
      </c>
      <c r="B430" s="261"/>
      <c r="C430" s="261"/>
      <c r="D430" s="261"/>
      <c r="E430" s="261"/>
      <c r="F430" s="261"/>
      <c r="G430" s="261"/>
      <c r="H430" s="261"/>
      <c r="I430" s="261"/>
    </row>
    <row r="431" spans="1:9" ht="12.75">
      <c r="A431" s="262"/>
      <c r="B431" s="262"/>
      <c r="C431" s="262"/>
      <c r="D431" s="262"/>
      <c r="E431" s="262"/>
      <c r="F431" s="262"/>
      <c r="G431" s="262"/>
      <c r="H431" s="262"/>
      <c r="I431" s="262"/>
    </row>
    <row r="432" spans="1:9" ht="12.75">
      <c r="A432" s="262"/>
      <c r="B432" s="262"/>
      <c r="C432" s="262"/>
      <c r="D432" s="262"/>
      <c r="E432" s="262"/>
      <c r="F432" s="262"/>
      <c r="G432" s="262"/>
      <c r="H432" s="262"/>
      <c r="I432" s="262"/>
    </row>
    <row r="433" spans="1:9" ht="12.75">
      <c r="A433" s="262"/>
      <c r="B433" s="262"/>
      <c r="C433" s="262"/>
      <c r="D433" s="262"/>
      <c r="E433" s="262"/>
      <c r="F433" s="262"/>
      <c r="G433" s="262"/>
      <c r="H433" s="262"/>
      <c r="I433" s="262"/>
    </row>
    <row r="434" spans="1:9" ht="12.75">
      <c r="A434" s="262"/>
      <c r="B434" s="262"/>
      <c r="C434" s="262"/>
      <c r="D434" s="262"/>
      <c r="E434" s="262"/>
      <c r="F434" s="262"/>
      <c r="G434" s="262"/>
      <c r="H434" s="262"/>
      <c r="I434" s="262"/>
    </row>
    <row r="435" spans="1:9" ht="12.75">
      <c r="A435" s="262"/>
      <c r="B435" s="262"/>
      <c r="C435" s="262"/>
      <c r="D435" s="262"/>
      <c r="E435" s="262"/>
      <c r="F435" s="262"/>
      <c r="G435" s="262"/>
      <c r="H435" s="262"/>
      <c r="I435" s="262"/>
    </row>
    <row r="436" spans="1:3" ht="13.5" thickBot="1">
      <c r="A436" s="18"/>
      <c r="C436" s="18"/>
    </row>
    <row r="437" spans="1:9" ht="12.75">
      <c r="A437" s="263" t="s">
        <v>789</v>
      </c>
      <c r="B437" s="264"/>
      <c r="C437" s="264"/>
      <c r="D437" s="264"/>
      <c r="E437" s="264"/>
      <c r="F437" s="264"/>
      <c r="G437" s="264"/>
      <c r="H437" s="264"/>
      <c r="I437" s="265"/>
    </row>
    <row r="438" spans="1:9" ht="12.75">
      <c r="A438" s="266"/>
      <c r="B438" s="267"/>
      <c r="C438" s="267"/>
      <c r="D438" s="267"/>
      <c r="E438" s="267"/>
      <c r="F438" s="267"/>
      <c r="G438" s="267"/>
      <c r="H438" s="267"/>
      <c r="I438" s="268"/>
    </row>
    <row r="439" spans="1:9" ht="12.75">
      <c r="A439" s="266"/>
      <c r="B439" s="267"/>
      <c r="C439" s="267"/>
      <c r="D439" s="267"/>
      <c r="E439" s="267"/>
      <c r="F439" s="267"/>
      <c r="G439" s="267"/>
      <c r="H439" s="267"/>
      <c r="I439" s="268"/>
    </row>
    <row r="440" spans="1:9" ht="27.75" customHeight="1">
      <c r="A440" s="269" t="s">
        <v>792</v>
      </c>
      <c r="B440" s="270"/>
      <c r="C440" s="270"/>
      <c r="D440" s="196" t="s">
        <v>793</v>
      </c>
      <c r="E440" s="252"/>
      <c r="F440" s="252"/>
      <c r="G440" s="252"/>
      <c r="H440" s="252"/>
      <c r="I440" s="253"/>
    </row>
    <row r="441" spans="1:9" ht="12.75">
      <c r="A441" s="277" t="s">
        <v>790</v>
      </c>
      <c r="B441" s="278"/>
      <c r="C441" s="279"/>
      <c r="D441" s="233" t="s">
        <v>793</v>
      </c>
      <c r="E441" s="252"/>
      <c r="F441" s="252"/>
      <c r="G441" s="252"/>
      <c r="H441" s="252"/>
      <c r="I441" s="253"/>
    </row>
    <row r="442" spans="1:9" ht="13.5" thickBot="1">
      <c r="A442" s="288" t="s">
        <v>791</v>
      </c>
      <c r="B442" s="289"/>
      <c r="C442" s="290"/>
      <c r="D442" s="234" t="s">
        <v>794</v>
      </c>
      <c r="E442" s="291"/>
      <c r="F442" s="291"/>
      <c r="G442" s="291"/>
      <c r="H442" s="291"/>
      <c r="I442" s="292"/>
    </row>
    <row r="443" spans="1:9" ht="12.75">
      <c r="A443" s="257"/>
      <c r="B443" s="257"/>
      <c r="C443" s="257"/>
      <c r="D443" s="257"/>
      <c r="E443" s="257"/>
      <c r="F443" s="257"/>
      <c r="G443" s="257"/>
      <c r="H443" s="257"/>
      <c r="I443" s="257"/>
    </row>
    <row r="444" spans="1:9" ht="12.75">
      <c r="A444" s="256"/>
      <c r="B444" s="256"/>
      <c r="C444" s="256"/>
      <c r="D444" s="256"/>
      <c r="E444" s="256"/>
      <c r="F444" s="256"/>
      <c r="G444" s="256"/>
      <c r="H444" s="256"/>
      <c r="I444" s="256"/>
    </row>
    <row r="445" spans="1:9" ht="12.75">
      <c r="A445" s="256"/>
      <c r="B445" s="256"/>
      <c r="C445" s="256"/>
      <c r="D445" s="256"/>
      <c r="E445" s="256"/>
      <c r="F445" s="256"/>
      <c r="G445" s="256"/>
      <c r="H445" s="256"/>
      <c r="I445" s="256"/>
    </row>
    <row r="446" spans="1:9" ht="12.75">
      <c r="A446" s="256"/>
      <c r="B446" s="256"/>
      <c r="C446" s="256"/>
      <c r="D446" s="256"/>
      <c r="E446" s="256"/>
      <c r="F446" s="256"/>
      <c r="G446" s="256"/>
      <c r="H446" s="256"/>
      <c r="I446" s="256"/>
    </row>
    <row r="447" spans="1:9" ht="12.75">
      <c r="A447" s="256"/>
      <c r="B447" s="256"/>
      <c r="C447" s="256"/>
      <c r="D447" s="256"/>
      <c r="E447" s="256"/>
      <c r="F447" s="256"/>
      <c r="G447" s="256"/>
      <c r="H447" s="256"/>
      <c r="I447" s="256"/>
    </row>
    <row r="448" spans="1:9" ht="12.75">
      <c r="A448" s="256"/>
      <c r="B448" s="256"/>
      <c r="C448" s="256"/>
      <c r="D448" s="256"/>
      <c r="E448" s="256"/>
      <c r="F448" s="256"/>
      <c r="G448" s="256"/>
      <c r="H448" s="256"/>
      <c r="I448" s="256"/>
    </row>
    <row r="449" spans="1:9" ht="13.5" thickBot="1">
      <c r="A449" s="220"/>
      <c r="B449" s="220"/>
      <c r="C449" s="220"/>
      <c r="D449" s="220"/>
      <c r="E449" s="220"/>
      <c r="F449" s="220"/>
      <c r="G449" s="220"/>
      <c r="H449" s="220"/>
      <c r="I449" s="220"/>
    </row>
    <row r="450" spans="1:9" ht="13.5" thickBot="1">
      <c r="A450" s="258" t="s">
        <v>795</v>
      </c>
      <c r="B450" s="259"/>
      <c r="C450" s="259"/>
      <c r="D450" s="259"/>
      <c r="E450" s="259"/>
      <c r="F450" s="259"/>
      <c r="G450" s="259"/>
      <c r="H450" s="259"/>
      <c r="I450" s="260"/>
    </row>
    <row r="451" spans="1:9" ht="12.75">
      <c r="A451" s="261" t="s">
        <v>865</v>
      </c>
      <c r="B451" s="261"/>
      <c r="C451" s="261"/>
      <c r="D451" s="261"/>
      <c r="E451" s="261"/>
      <c r="F451" s="261"/>
      <c r="G451" s="261"/>
      <c r="H451" s="261"/>
      <c r="I451" s="261"/>
    </row>
    <row r="452" spans="1:9" ht="12.75">
      <c r="A452" s="262"/>
      <c r="B452" s="262"/>
      <c r="C452" s="262"/>
      <c r="D452" s="262"/>
      <c r="E452" s="262"/>
      <c r="F452" s="262"/>
      <c r="G452" s="262"/>
      <c r="H452" s="262"/>
      <c r="I452" s="262"/>
    </row>
    <row r="453" spans="1:9" ht="12.75">
      <c r="A453" s="262"/>
      <c r="B453" s="262"/>
      <c r="C453" s="262"/>
      <c r="D453" s="262"/>
      <c r="E453" s="262"/>
      <c r="F453" s="262"/>
      <c r="G453" s="262"/>
      <c r="H453" s="262"/>
      <c r="I453" s="262"/>
    </row>
    <row r="454" spans="1:9" ht="12.75">
      <c r="A454" s="262"/>
      <c r="B454" s="262"/>
      <c r="C454" s="262"/>
      <c r="D454" s="262"/>
      <c r="E454" s="262"/>
      <c r="F454" s="262"/>
      <c r="G454" s="262"/>
      <c r="H454" s="262"/>
      <c r="I454" s="262"/>
    </row>
    <row r="455" spans="1:9" ht="12.75">
      <c r="A455" s="262"/>
      <c r="B455" s="262"/>
      <c r="C455" s="262"/>
      <c r="D455" s="262"/>
      <c r="E455" s="262"/>
      <c r="F455" s="262"/>
      <c r="G455" s="262"/>
      <c r="H455" s="262"/>
      <c r="I455" s="262"/>
    </row>
    <row r="456" spans="1:9" ht="12.75">
      <c r="A456" s="262"/>
      <c r="B456" s="262"/>
      <c r="C456" s="262"/>
      <c r="D456" s="262"/>
      <c r="E456" s="262"/>
      <c r="F456" s="262"/>
      <c r="G456" s="262"/>
      <c r="H456" s="262"/>
      <c r="I456" s="262"/>
    </row>
    <row r="457" spans="1:3" ht="12.75">
      <c r="A457" s="18"/>
      <c r="C457" s="18"/>
    </row>
    <row r="458" spans="1:9" ht="18" customHeight="1">
      <c r="A458" s="385" t="s">
        <v>90</v>
      </c>
      <c r="B458" s="386"/>
      <c r="C458" s="386"/>
      <c r="D458" s="386"/>
      <c r="E458" s="386"/>
      <c r="F458" s="386"/>
      <c r="G458" s="386"/>
      <c r="H458" s="386"/>
      <c r="I458" s="386"/>
    </row>
    <row r="459" spans="1:9" ht="12.75" customHeight="1">
      <c r="A459" s="387" t="s">
        <v>296</v>
      </c>
      <c r="B459" s="388"/>
      <c r="C459" s="388"/>
      <c r="D459" s="388"/>
      <c r="E459" s="388"/>
      <c r="F459" s="388"/>
      <c r="G459" s="388"/>
      <c r="H459" s="388"/>
      <c r="I459" s="389"/>
    </row>
    <row r="460" spans="1:9" ht="12.75" customHeight="1">
      <c r="A460" s="390"/>
      <c r="B460" s="391"/>
      <c r="C460" s="391"/>
      <c r="D460" s="391"/>
      <c r="E460" s="391"/>
      <c r="F460" s="391"/>
      <c r="G460" s="391"/>
      <c r="H460" s="391"/>
      <c r="I460" s="392"/>
    </row>
    <row r="461" spans="1:9" ht="12.75" customHeight="1">
      <c r="A461" s="390"/>
      <c r="B461" s="391"/>
      <c r="C461" s="391"/>
      <c r="D461" s="391"/>
      <c r="E461" s="391"/>
      <c r="F461" s="391"/>
      <c r="G461" s="391"/>
      <c r="H461" s="391"/>
      <c r="I461" s="392"/>
    </row>
    <row r="462" spans="1:9" ht="18" customHeight="1">
      <c r="A462" s="390"/>
      <c r="B462" s="391"/>
      <c r="C462" s="391"/>
      <c r="D462" s="391"/>
      <c r="E462" s="391"/>
      <c r="F462" s="391"/>
      <c r="G462" s="391"/>
      <c r="H462" s="391"/>
      <c r="I462" s="392"/>
    </row>
    <row r="463" spans="1:9" ht="12.75">
      <c r="A463" s="255" t="s">
        <v>866</v>
      </c>
      <c r="B463" s="255"/>
      <c r="C463" s="255"/>
      <c r="D463" s="255"/>
      <c r="E463" s="255"/>
      <c r="F463" s="255"/>
      <c r="G463" s="255"/>
      <c r="H463" s="255"/>
      <c r="I463" s="255"/>
    </row>
    <row r="464" spans="1:9" ht="12.75">
      <c r="A464" s="256"/>
      <c r="B464" s="256"/>
      <c r="C464" s="256"/>
      <c r="D464" s="256"/>
      <c r="E464" s="256"/>
      <c r="F464" s="256"/>
      <c r="G464" s="256"/>
      <c r="H464" s="256"/>
      <c r="I464" s="256"/>
    </row>
    <row r="465" spans="1:9" ht="12.75">
      <c r="A465" s="256"/>
      <c r="B465" s="256"/>
      <c r="C465" s="256"/>
      <c r="D465" s="256"/>
      <c r="E465" s="256"/>
      <c r="F465" s="256"/>
      <c r="G465" s="256"/>
      <c r="H465" s="256"/>
      <c r="I465" s="256"/>
    </row>
    <row r="466" spans="1:9" ht="12.75">
      <c r="A466" s="256"/>
      <c r="B466" s="256"/>
      <c r="C466" s="256"/>
      <c r="D466" s="256"/>
      <c r="E466" s="256"/>
      <c r="F466" s="256"/>
      <c r="G466" s="256"/>
      <c r="H466" s="256"/>
      <c r="I466" s="256"/>
    </row>
    <row r="467" spans="1:9" ht="12.75">
      <c r="A467" s="256"/>
      <c r="B467" s="256"/>
      <c r="C467" s="256"/>
      <c r="D467" s="256"/>
      <c r="E467" s="256"/>
      <c r="F467" s="256"/>
      <c r="G467" s="256"/>
      <c r="H467" s="256"/>
      <c r="I467" s="256"/>
    </row>
    <row r="468" spans="1:9" ht="12.75">
      <c r="A468" s="256"/>
      <c r="B468" s="256"/>
      <c r="C468" s="256"/>
      <c r="D468" s="256"/>
      <c r="E468" s="256"/>
      <c r="F468" s="256"/>
      <c r="G468" s="256"/>
      <c r="H468" s="256"/>
      <c r="I468" s="256"/>
    </row>
    <row r="469" spans="1:3" ht="12.75">
      <c r="A469" s="18"/>
      <c r="C469" s="18"/>
    </row>
    <row r="470" spans="1:9" ht="12.75">
      <c r="A470" s="221" t="s">
        <v>558</v>
      </c>
      <c r="B470" s="222"/>
      <c r="C470" s="222"/>
      <c r="D470" s="222"/>
      <c r="E470" s="222"/>
      <c r="F470" s="222"/>
      <c r="G470" s="222"/>
      <c r="H470" s="222"/>
      <c r="I470" s="223"/>
    </row>
    <row r="471" spans="1:9" ht="12.75">
      <c r="A471" s="343" t="s">
        <v>28</v>
      </c>
      <c r="B471" s="344"/>
      <c r="C471" s="344"/>
      <c r="D471" s="344"/>
      <c r="E471" s="344"/>
      <c r="F471" s="344"/>
      <c r="G471" s="344"/>
      <c r="H471" s="344"/>
      <c r="I471" s="345"/>
    </row>
    <row r="472" spans="1:9" ht="12.75">
      <c r="A472" s="346"/>
      <c r="B472" s="344"/>
      <c r="C472" s="344"/>
      <c r="D472" s="344"/>
      <c r="E472" s="344"/>
      <c r="F472" s="344"/>
      <c r="G472" s="344"/>
      <c r="H472" s="344"/>
      <c r="I472" s="345"/>
    </row>
    <row r="473" spans="1:9" ht="12.75">
      <c r="A473" s="346"/>
      <c r="B473" s="344"/>
      <c r="C473" s="344"/>
      <c r="D473" s="344"/>
      <c r="E473" s="344"/>
      <c r="F473" s="344"/>
      <c r="G473" s="344"/>
      <c r="H473" s="344"/>
      <c r="I473" s="345"/>
    </row>
    <row r="474" spans="1:9" ht="12.75">
      <c r="A474" s="346"/>
      <c r="B474" s="344"/>
      <c r="C474" s="344"/>
      <c r="D474" s="344"/>
      <c r="E474" s="344"/>
      <c r="F474" s="344"/>
      <c r="G474" s="344"/>
      <c r="H474" s="344"/>
      <c r="I474" s="345"/>
    </row>
    <row r="475" spans="1:9" ht="12.75">
      <c r="A475" s="343" t="s">
        <v>493</v>
      </c>
      <c r="B475" s="344"/>
      <c r="C475" s="344"/>
      <c r="D475" s="344"/>
      <c r="E475" s="344"/>
      <c r="F475" s="344"/>
      <c r="G475" s="344"/>
      <c r="H475" s="344"/>
      <c r="I475" s="345"/>
    </row>
    <row r="476" spans="1:9" ht="12.75">
      <c r="A476" s="346"/>
      <c r="B476" s="344"/>
      <c r="C476" s="344"/>
      <c r="D476" s="344"/>
      <c r="E476" s="344"/>
      <c r="F476" s="344"/>
      <c r="G476" s="344"/>
      <c r="H476" s="344"/>
      <c r="I476" s="345"/>
    </row>
    <row r="477" spans="1:9" ht="12.75">
      <c r="A477" s="346"/>
      <c r="B477" s="344"/>
      <c r="C477" s="344"/>
      <c r="D477" s="344"/>
      <c r="E477" s="344"/>
      <c r="F477" s="344"/>
      <c r="G477" s="344"/>
      <c r="H477" s="344"/>
      <c r="I477" s="345"/>
    </row>
    <row r="478" spans="1:9" ht="13.5" thickBot="1">
      <c r="A478" s="375" t="s">
        <v>559</v>
      </c>
      <c r="B478" s="376"/>
      <c r="C478" s="376"/>
      <c r="D478" s="376"/>
      <c r="E478" s="376"/>
      <c r="F478" s="376"/>
      <c r="G478" s="376"/>
      <c r="H478" s="376"/>
      <c r="I478" s="377"/>
    </row>
    <row r="479" spans="1:9" ht="12.75" customHeight="1">
      <c r="A479" s="346"/>
      <c r="B479" s="344"/>
      <c r="C479" s="344"/>
      <c r="D479" s="344"/>
      <c r="E479" s="344"/>
      <c r="F479" s="344"/>
      <c r="G479" s="344"/>
      <c r="H479" s="344"/>
      <c r="I479" s="345"/>
    </row>
    <row r="480" spans="1:9" ht="13.5" customHeight="1">
      <c r="A480" s="378"/>
      <c r="B480" s="379"/>
      <c r="C480" s="379"/>
      <c r="D480" s="379"/>
      <c r="E480" s="379"/>
      <c r="F480" s="379"/>
      <c r="G480" s="379"/>
      <c r="H480" s="379"/>
      <c r="I480" s="380"/>
    </row>
    <row r="481" spans="1:9" ht="12.75">
      <c r="A481" s="165"/>
      <c r="B481" s="166"/>
      <c r="C481" s="165"/>
      <c r="D481" s="166"/>
      <c r="E481" s="166"/>
      <c r="F481" s="166"/>
      <c r="G481" s="166"/>
      <c r="H481" s="166"/>
      <c r="I481" s="166"/>
    </row>
  </sheetData>
  <sheetProtection password="9F76" sheet="1" formatCells="0" formatColumns="0" formatRows="0" insertColumns="0" insertRows="0" insertHyperlinks="0" deleteRows="0" sort="0" autoFilter="0"/>
  <mergeCells count="268">
    <mergeCell ref="E7:I7"/>
    <mergeCell ref="B42:I48"/>
    <mergeCell ref="A35:A40"/>
    <mergeCell ref="B35:B40"/>
    <mergeCell ref="C40:E40"/>
    <mergeCell ref="C38:E39"/>
    <mergeCell ref="F38:I39"/>
    <mergeCell ref="F40:I40"/>
    <mergeCell ref="C35:E37"/>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296:I296"/>
    <mergeCell ref="D293:E293"/>
    <mergeCell ref="D290:E290"/>
    <mergeCell ref="A54:B54"/>
    <mergeCell ref="F54:I54"/>
    <mergeCell ref="C55:E55"/>
    <mergeCell ref="C54:E54"/>
    <mergeCell ref="C58:E58"/>
    <mergeCell ref="F57:I57"/>
    <mergeCell ref="A256:I258"/>
    <mergeCell ref="H298:I298"/>
    <mergeCell ref="F303:G303"/>
    <mergeCell ref="H302:I302"/>
    <mergeCell ref="F301:G301"/>
    <mergeCell ref="H301:I301"/>
    <mergeCell ref="F302:G302"/>
    <mergeCell ref="F300:G300"/>
    <mergeCell ref="H300:I300"/>
    <mergeCell ref="H299:I299"/>
    <mergeCell ref="A355:I360"/>
    <mergeCell ref="A306:A308"/>
    <mergeCell ref="A321:I321"/>
    <mergeCell ref="H309:I310"/>
    <mergeCell ref="F306:G308"/>
    <mergeCell ref="H306:I308"/>
    <mergeCell ref="B309:B310"/>
    <mergeCell ref="F309:G310"/>
    <mergeCell ref="D306:E308"/>
    <mergeCell ref="B306:B308"/>
    <mergeCell ref="F305:G305"/>
    <mergeCell ref="D305:E305"/>
    <mergeCell ref="A375:I380"/>
    <mergeCell ref="D294:E294"/>
    <mergeCell ref="H295:I295"/>
    <mergeCell ref="D304:E304"/>
    <mergeCell ref="H305:I305"/>
    <mergeCell ref="H304:I304"/>
    <mergeCell ref="A322:I327"/>
    <mergeCell ref="D302:E302"/>
    <mergeCell ref="F292:G292"/>
    <mergeCell ref="G269:H269"/>
    <mergeCell ref="G268:H268"/>
    <mergeCell ref="A314:I319"/>
    <mergeCell ref="A309:A310"/>
    <mergeCell ref="C309:C310"/>
    <mergeCell ref="H303:I303"/>
    <mergeCell ref="F299:G299"/>
    <mergeCell ref="F291:G291"/>
    <mergeCell ref="H292:I292"/>
    <mergeCell ref="H297:I297"/>
    <mergeCell ref="D284:E284"/>
    <mergeCell ref="F294:G294"/>
    <mergeCell ref="F293:G293"/>
    <mergeCell ref="F295:G295"/>
    <mergeCell ref="F296:G296"/>
    <mergeCell ref="H290:I290"/>
    <mergeCell ref="F290:G290"/>
    <mergeCell ref="D291:E291"/>
    <mergeCell ref="D285:E285"/>
    <mergeCell ref="D279:E279"/>
    <mergeCell ref="D275:E275"/>
    <mergeCell ref="G265:H265"/>
    <mergeCell ref="G267:H267"/>
    <mergeCell ref="G266:H266"/>
    <mergeCell ref="D278:E278"/>
    <mergeCell ref="D277:E277"/>
    <mergeCell ref="F55:I55"/>
    <mergeCell ref="D296:E296"/>
    <mergeCell ref="D303:E303"/>
    <mergeCell ref="B27:I27"/>
    <mergeCell ref="E29:F29"/>
    <mergeCell ref="A50:C50"/>
    <mergeCell ref="A260:I260"/>
    <mergeCell ref="C66:E66"/>
    <mergeCell ref="A71:E71"/>
    <mergeCell ref="A70:I70"/>
    <mergeCell ref="A63:B63"/>
    <mergeCell ref="B14:C14"/>
    <mergeCell ref="B17:I17"/>
    <mergeCell ref="F21:I21"/>
    <mergeCell ref="F60:I61"/>
    <mergeCell ref="A65:B66"/>
    <mergeCell ref="F66:I66"/>
    <mergeCell ref="F35:I37"/>
    <mergeCell ref="C56:E56"/>
    <mergeCell ref="F56:I56"/>
    <mergeCell ref="A67:B67"/>
    <mergeCell ref="A76:I76"/>
    <mergeCell ref="C68:E68"/>
    <mergeCell ref="B19:I19"/>
    <mergeCell ref="F58:I58"/>
    <mergeCell ref="C57:E57"/>
    <mergeCell ref="B29:C29"/>
    <mergeCell ref="A42:A48"/>
    <mergeCell ref="C63:E63"/>
    <mergeCell ref="C59:E59"/>
    <mergeCell ref="A77:I78"/>
    <mergeCell ref="C69:E69"/>
    <mergeCell ref="F59:I59"/>
    <mergeCell ref="C60:E61"/>
    <mergeCell ref="A64:B64"/>
    <mergeCell ref="F69:I69"/>
    <mergeCell ref="F64:I65"/>
    <mergeCell ref="C64:E65"/>
    <mergeCell ref="F67:I67"/>
    <mergeCell ref="C67:E67"/>
    <mergeCell ref="A106:I111"/>
    <mergeCell ref="A129:I129"/>
    <mergeCell ref="F90:I90"/>
    <mergeCell ref="C85:E86"/>
    <mergeCell ref="A83:F83"/>
    <mergeCell ref="F68:I68"/>
    <mergeCell ref="A73:I74"/>
    <mergeCell ref="A97:I97"/>
    <mergeCell ref="A121:I121"/>
    <mergeCell ref="A85:B90"/>
    <mergeCell ref="C88:E88"/>
    <mergeCell ref="F88:I88"/>
    <mergeCell ref="F85:I86"/>
    <mergeCell ref="C87:E87"/>
    <mergeCell ref="A122:I127"/>
    <mergeCell ref="A72:I72"/>
    <mergeCell ref="F87:I87"/>
    <mergeCell ref="A103:I105"/>
    <mergeCell ref="A92:I95"/>
    <mergeCell ref="C90:E90"/>
    <mergeCell ref="F63:I63"/>
    <mergeCell ref="A229:I234"/>
    <mergeCell ref="A188:I193"/>
    <mergeCell ref="A174:I176"/>
    <mergeCell ref="A178:I179"/>
    <mergeCell ref="A198:I199"/>
    <mergeCell ref="A196:I197"/>
    <mergeCell ref="A220:I220"/>
    <mergeCell ref="A211:I216"/>
    <mergeCell ref="A114:I119"/>
    <mergeCell ref="H294:I294"/>
    <mergeCell ref="D282:E282"/>
    <mergeCell ref="D283:E283"/>
    <mergeCell ref="A288:C289"/>
    <mergeCell ref="G272:H272"/>
    <mergeCell ref="A275:A286"/>
    <mergeCell ref="D286:E286"/>
    <mergeCell ref="D281:E281"/>
    <mergeCell ref="D276:E276"/>
    <mergeCell ref="D280:E280"/>
    <mergeCell ref="A130:I135"/>
    <mergeCell ref="A139:I144"/>
    <mergeCell ref="A155:I160"/>
    <mergeCell ref="A146:I146"/>
    <mergeCell ref="A163:I168"/>
    <mergeCell ref="A187:I187"/>
    <mergeCell ref="A162:I162"/>
    <mergeCell ref="A210:I210"/>
    <mergeCell ref="A228:I228"/>
    <mergeCell ref="A244:I244"/>
    <mergeCell ref="A154:I154"/>
    <mergeCell ref="A180:I185"/>
    <mergeCell ref="A218:I219"/>
    <mergeCell ref="A170:I170"/>
    <mergeCell ref="A236:I236"/>
    <mergeCell ref="A203:I208"/>
    <mergeCell ref="A237:I242"/>
    <mergeCell ref="A478:I480"/>
    <mergeCell ref="A312:I312"/>
    <mergeCell ref="A313:I313"/>
    <mergeCell ref="A365:I370"/>
    <mergeCell ref="A458:I458"/>
    <mergeCell ref="A459:I462"/>
    <mergeCell ref="A463:I468"/>
    <mergeCell ref="A337:I338"/>
    <mergeCell ref="A471:I474"/>
    <mergeCell ref="A330:I335"/>
    <mergeCell ref="A475:I477"/>
    <mergeCell ref="A52:F52"/>
    <mergeCell ref="G52:I52"/>
    <mergeCell ref="A113:I113"/>
    <mergeCell ref="A201:I202"/>
    <mergeCell ref="A99:I101"/>
    <mergeCell ref="C89:E89"/>
    <mergeCell ref="F89:I89"/>
    <mergeCell ref="A137:I138"/>
    <mergeCell ref="A354:I354"/>
    <mergeCell ref="D300:E300"/>
    <mergeCell ref="D288:D289"/>
    <mergeCell ref="A262:A273"/>
    <mergeCell ref="G271:H271"/>
    <mergeCell ref="G270:H270"/>
    <mergeCell ref="G262:H262"/>
    <mergeCell ref="G264:H264"/>
    <mergeCell ref="G263:H263"/>
    <mergeCell ref="G273:H273"/>
    <mergeCell ref="H293:I293"/>
    <mergeCell ref="D299:E299"/>
    <mergeCell ref="A346:I346"/>
    <mergeCell ref="H291:I291"/>
    <mergeCell ref="D295:E295"/>
    <mergeCell ref="A245:I250"/>
    <mergeCell ref="D292:E292"/>
    <mergeCell ref="A329:I329"/>
    <mergeCell ref="A339:I344"/>
    <mergeCell ref="F298:G298"/>
    <mergeCell ref="D301:E301"/>
    <mergeCell ref="A55:B57"/>
    <mergeCell ref="A58:B60"/>
    <mergeCell ref="A61:B61"/>
    <mergeCell ref="A171:G171"/>
    <mergeCell ref="H171:I171"/>
    <mergeCell ref="D298:E298"/>
    <mergeCell ref="A147:I152"/>
    <mergeCell ref="F297:G297"/>
    <mergeCell ref="A221:I226"/>
    <mergeCell ref="D297:E297"/>
    <mergeCell ref="E442:I442"/>
    <mergeCell ref="F304:G304"/>
    <mergeCell ref="A401:I403"/>
    <mergeCell ref="A411:I412"/>
    <mergeCell ref="A413:I418"/>
    <mergeCell ref="A372:I374"/>
    <mergeCell ref="A362:I364"/>
    <mergeCell ref="D309:E310"/>
    <mergeCell ref="C306:C308"/>
    <mergeCell ref="A347:I352"/>
    <mergeCell ref="A441:C441"/>
    <mergeCell ref="A75:I75"/>
    <mergeCell ref="A450:I450"/>
    <mergeCell ref="A451:I456"/>
    <mergeCell ref="A383:I383"/>
    <mergeCell ref="A386:I391"/>
    <mergeCell ref="A393:I393"/>
    <mergeCell ref="A385:I385"/>
    <mergeCell ref="A394:I399"/>
    <mergeCell ref="A442:C442"/>
    <mergeCell ref="E441:I441"/>
    <mergeCell ref="E440:I440"/>
    <mergeCell ref="A382:I382"/>
    <mergeCell ref="A422:I427"/>
    <mergeCell ref="A443:I448"/>
    <mergeCell ref="A429:I429"/>
    <mergeCell ref="A430:I435"/>
    <mergeCell ref="A437:I439"/>
    <mergeCell ref="A440:C440"/>
    <mergeCell ref="A420:I421"/>
  </mergeCells>
  <hyperlinks>
    <hyperlink ref="B25" r:id="rId1" display="ekonom@hotelflora.sk"/>
    <hyperlink ref="B27" r:id="rId2" display="www.hotelflora.sk"/>
    <hyperlink ref="F35" r:id="rId3" display="www.hotelflor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0">
      <selection activeCell="V11" sqref="V11"/>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
      <c r="A1" s="645" t="s">
        <v>490</v>
      </c>
      <c r="B1" s="645"/>
      <c r="C1" s="645"/>
      <c r="D1" s="645"/>
      <c r="E1" s="645"/>
      <c r="F1" s="645"/>
      <c r="G1" s="645"/>
      <c r="H1" s="645"/>
      <c r="I1" s="645"/>
      <c r="J1" s="645"/>
      <c r="K1" s="645"/>
      <c r="L1" s="645"/>
      <c r="M1" s="645"/>
      <c r="N1" s="645"/>
      <c r="O1" s="645"/>
      <c r="P1" s="645"/>
      <c r="Q1" s="645"/>
      <c r="R1" s="645"/>
      <c r="S1" s="645"/>
      <c r="T1" s="645"/>
      <c r="U1" s="646"/>
      <c r="V1" s="646"/>
      <c r="W1" s="646"/>
      <c r="X1" s="646"/>
      <c r="Y1" s="646"/>
      <c r="Z1" s="646"/>
      <c r="AA1" s="646"/>
      <c r="AB1" s="646"/>
      <c r="AC1" s="646"/>
      <c r="AD1" s="646"/>
      <c r="AE1" s="646"/>
      <c r="AF1" s="646"/>
      <c r="AG1" s="646"/>
      <c r="AH1" s="646"/>
      <c r="AI1" s="646"/>
      <c r="AJ1" s="646"/>
    </row>
    <row r="2" spans="8:14" ht="18" customHeight="1">
      <c r="H2" s="3"/>
      <c r="N2" s="4"/>
    </row>
    <row r="3" spans="1:36" ht="27" customHeight="1">
      <c r="A3" s="647" t="s">
        <v>427</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row>
    <row r="4" spans="1:39" ht="15.75" customHeight="1">
      <c r="A4" s="645" t="s">
        <v>428</v>
      </c>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M4" s="5"/>
    </row>
    <row r="5" spans="7:33" ht="18" customHeight="1">
      <c r="G5" s="81" t="s">
        <v>404</v>
      </c>
      <c r="H5" s="652">
        <v>43100</v>
      </c>
      <c r="I5" s="653"/>
      <c r="J5" s="653"/>
      <c r="K5" s="653"/>
      <c r="L5" s="654"/>
      <c r="M5" s="654"/>
      <c r="N5" s="654"/>
      <c r="O5" s="654"/>
      <c r="P5" s="654"/>
      <c r="Q5" s="654"/>
      <c r="R5" s="654"/>
      <c r="S5" s="654"/>
      <c r="T5" s="654"/>
      <c r="U5" s="654"/>
      <c r="V5" s="654"/>
      <c r="W5" s="654"/>
      <c r="X5" s="655"/>
      <c r="Y5" s="649" t="s">
        <v>72</v>
      </c>
      <c r="Z5" s="650"/>
      <c r="AA5" s="650"/>
      <c r="AB5" s="650"/>
      <c r="AC5" s="650"/>
      <c r="AD5" s="650"/>
      <c r="AE5" s="650"/>
      <c r="AF5" s="650"/>
      <c r="AG5" s="651"/>
    </row>
    <row r="6" spans="16:32" s="7" customFormat="1" ht="18" customHeight="1">
      <c r="P6" s="153"/>
      <c r="S6" s="152"/>
      <c r="T6" s="152"/>
      <c r="U6" s="152"/>
      <c r="Z6" s="153"/>
      <c r="AA6" s="152"/>
      <c r="AC6" s="152"/>
      <c r="AD6" s="152"/>
      <c r="AE6" s="152"/>
      <c r="AF6" s="152"/>
    </row>
    <row r="7" spans="9:33" s="176" customFormat="1" ht="18" customHeight="1">
      <c r="I7" s="669"/>
      <c r="J7" s="670"/>
      <c r="K7" s="670"/>
      <c r="L7" s="670"/>
      <c r="M7" s="670"/>
      <c r="P7" s="635"/>
      <c r="Q7" s="635"/>
      <c r="S7" s="635"/>
      <c r="T7" s="657"/>
      <c r="U7" s="657"/>
      <c r="V7" s="657"/>
      <c r="Z7" s="635"/>
      <c r="AA7" s="635"/>
      <c r="AC7" s="635"/>
      <c r="AD7" s="636"/>
      <c r="AE7" s="636"/>
      <c r="AF7" s="636"/>
      <c r="AG7" s="636"/>
    </row>
    <row r="8" spans="1:33" s="176" customFormat="1" ht="15.75" customHeight="1">
      <c r="A8" s="668"/>
      <c r="B8" s="668"/>
      <c r="C8" s="668"/>
      <c r="D8" s="668"/>
      <c r="E8" s="668"/>
      <c r="F8" s="668"/>
      <c r="G8" s="668"/>
      <c r="H8" s="668"/>
      <c r="I8" s="668"/>
      <c r="J8" s="668"/>
      <c r="K8" s="668"/>
      <c r="L8" s="668"/>
      <c r="M8" s="668"/>
      <c r="N8" s="133"/>
      <c r="P8" s="635"/>
      <c r="Q8" s="635"/>
      <c r="S8" s="635"/>
      <c r="T8" s="657"/>
      <c r="U8" s="657"/>
      <c r="V8" s="657"/>
      <c r="Z8" s="635"/>
      <c r="AA8" s="635"/>
      <c r="AC8" s="635"/>
      <c r="AD8" s="636"/>
      <c r="AE8" s="636"/>
      <c r="AF8" s="636"/>
      <c r="AG8" s="636"/>
    </row>
    <row r="9" spans="1:9" ht="18" customHeight="1">
      <c r="A9" s="671"/>
      <c r="B9" s="672"/>
      <c r="C9" s="672"/>
      <c r="D9" s="672"/>
      <c r="E9" s="672"/>
      <c r="F9" s="672"/>
      <c r="G9" s="672"/>
      <c r="H9" s="672"/>
      <c r="I9" s="672"/>
    </row>
    <row r="10" spans="1:28" ht="18" customHeight="1">
      <c r="A10" s="640"/>
      <c r="B10" s="641"/>
      <c r="C10" s="641"/>
      <c r="D10" s="641"/>
      <c r="E10" s="641"/>
      <c r="F10" s="641"/>
      <c r="G10" s="641"/>
      <c r="H10" s="641"/>
      <c r="I10" s="641"/>
      <c r="J10" s="641"/>
      <c r="K10" s="641"/>
      <c r="L10" s="641"/>
      <c r="M10" s="641"/>
      <c r="V10" s="2" t="s">
        <v>429</v>
      </c>
      <c r="AB10" s="2" t="s">
        <v>766</v>
      </c>
    </row>
    <row r="11" spans="1:23" ht="18" customHeight="1">
      <c r="A11" s="640"/>
      <c r="B11" s="641"/>
      <c r="C11" s="641"/>
      <c r="D11" s="641"/>
      <c r="E11" s="641"/>
      <c r="F11" s="641"/>
      <c r="G11" s="641"/>
      <c r="H11" s="641"/>
      <c r="I11" s="641"/>
      <c r="J11" s="641"/>
      <c r="K11" s="641"/>
      <c r="L11" s="641"/>
      <c r="M11" s="641"/>
      <c r="V11" s="46" t="s">
        <v>808</v>
      </c>
      <c r="W11" s="2" t="s">
        <v>430</v>
      </c>
    </row>
    <row r="12" spans="1:23" ht="18" customHeight="1">
      <c r="A12" s="193"/>
      <c r="B12" s="194"/>
      <c r="C12" s="194"/>
      <c r="D12" s="194"/>
      <c r="E12" s="194"/>
      <c r="F12" s="194"/>
      <c r="G12" s="194"/>
      <c r="H12" s="194"/>
      <c r="I12" s="194"/>
      <c r="J12" s="194"/>
      <c r="K12" s="194"/>
      <c r="L12" s="194"/>
      <c r="M12" s="194"/>
      <c r="V12" s="46"/>
      <c r="W12" s="2" t="s">
        <v>779</v>
      </c>
    </row>
    <row r="13" spans="1:33" ht="18" customHeight="1">
      <c r="A13" s="640"/>
      <c r="B13" s="641"/>
      <c r="C13" s="641"/>
      <c r="D13" s="641"/>
      <c r="E13" s="641"/>
      <c r="F13" s="641"/>
      <c r="G13" s="641"/>
      <c r="H13" s="641"/>
      <c r="I13" s="641"/>
      <c r="J13" s="641"/>
      <c r="K13" s="641"/>
      <c r="L13" s="641"/>
      <c r="M13" s="641"/>
      <c r="Q13" s="6"/>
      <c r="V13" s="46"/>
      <c r="W13" s="2" t="s">
        <v>764</v>
      </c>
      <c r="Z13" s="6"/>
      <c r="AC13" s="229" t="s">
        <v>434</v>
      </c>
      <c r="AD13" s="82" t="s">
        <v>765</v>
      </c>
      <c r="AE13" s="8"/>
      <c r="AF13" s="8"/>
      <c r="AG13" s="8"/>
    </row>
    <row r="14" spans="1:22" s="176" customFormat="1" ht="18" customHeight="1">
      <c r="A14" s="177"/>
      <c r="B14" s="177"/>
      <c r="V14" s="178"/>
    </row>
    <row r="15" spans="26:33" ht="10.5" customHeight="1">
      <c r="Z15" s="7" t="s">
        <v>433</v>
      </c>
      <c r="AA15" s="7"/>
      <c r="AB15" s="7"/>
      <c r="AC15" s="7"/>
      <c r="AD15" s="7"/>
      <c r="AE15" s="7"/>
      <c r="AF15" s="7"/>
      <c r="AG15" s="9" t="s">
        <v>434</v>
      </c>
    </row>
    <row r="16" ht="12.75"/>
    <row r="17" spans="1:33" ht="18" customHeight="1">
      <c r="A17" s="642" t="s">
        <v>416</v>
      </c>
      <c r="B17" s="643"/>
      <c r="C17" s="618" t="str">
        <f>IF(ISBLANK(Ročná_správa!E6),"  ",Ročná_správa!E6)</f>
        <v>31 420 664</v>
      </c>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7"/>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73" t="s">
        <v>574</v>
      </c>
      <c r="B19" s="678"/>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9"/>
    </row>
    <row r="20" spans="1:33" ht="18" customHeight="1">
      <c r="A20" s="618" t="str">
        <f>IF(ISBLANK(Ročná_správa!B12),"  ",Ročná_správa!B12)</f>
        <v>Hotel Flóra,a.s.</v>
      </c>
      <c r="B20" s="656"/>
      <c r="C20" s="656"/>
      <c r="D20" s="656"/>
      <c r="E20" s="656"/>
      <c r="F20" s="656"/>
      <c r="G20" s="656"/>
      <c r="H20" s="656"/>
      <c r="I20" s="656"/>
      <c r="J20" s="656"/>
      <c r="K20" s="656"/>
      <c r="L20" s="656"/>
      <c r="M20" s="656"/>
      <c r="N20" s="656"/>
      <c r="O20" s="619"/>
      <c r="P20" s="619"/>
      <c r="Q20" s="619"/>
      <c r="R20" s="619"/>
      <c r="S20" s="619"/>
      <c r="T20" s="619"/>
      <c r="U20" s="619"/>
      <c r="V20" s="619"/>
      <c r="W20" s="619"/>
      <c r="X20" s="619"/>
      <c r="Y20" s="619"/>
      <c r="Z20" s="619"/>
      <c r="AA20" s="619"/>
      <c r="AB20" s="619"/>
      <c r="AC20" s="619"/>
      <c r="AD20" s="619"/>
      <c r="AE20" s="619"/>
      <c r="AF20" s="619"/>
      <c r="AG20" s="620"/>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73" t="s">
        <v>573</v>
      </c>
      <c r="B22" s="674"/>
      <c r="C22" s="674"/>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5"/>
    </row>
    <row r="23" spans="1:33" ht="18" customHeight="1">
      <c r="A23" s="618" t="str">
        <f>IF(ISBLANK(Ročná_správa!B15),"  ",Ročná_správa!B15)</f>
        <v>17.novembra 14</v>
      </c>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20"/>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44" t="s">
        <v>435</v>
      </c>
      <c r="B25" s="658"/>
      <c r="C25" s="632"/>
      <c r="D25" s="632"/>
      <c r="E25" s="632"/>
      <c r="F25" s="632"/>
      <c r="G25" s="633"/>
      <c r="I25" s="644" t="s">
        <v>436</v>
      </c>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11"/>
    </row>
    <row r="26" spans="1:33" ht="18" customHeight="1">
      <c r="A26" s="618" t="str">
        <f>IF(ISBLANK(Ročná_správa!B16),"  ",Ročná_správa!B16)</f>
        <v>914 51</v>
      </c>
      <c r="B26" s="621"/>
      <c r="C26" s="621"/>
      <c r="D26" s="621"/>
      <c r="E26" s="621"/>
      <c r="F26" s="621"/>
      <c r="G26" s="622"/>
      <c r="H26" s="6"/>
      <c r="I26" s="618" t="str">
        <f>IF(ISBLANK(Ročná_správa!B17),"  ",Ročná_správa!B17)</f>
        <v>Trenčianske Teplice</v>
      </c>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20"/>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31" t="s">
        <v>405</v>
      </c>
      <c r="B28" s="632"/>
      <c r="C28" s="632"/>
      <c r="D28" s="632"/>
      <c r="E28" s="632"/>
      <c r="F28" s="632"/>
      <c r="G28" s="632"/>
      <c r="H28" s="633"/>
      <c r="K28" s="631" t="s">
        <v>406</v>
      </c>
      <c r="L28" s="632"/>
      <c r="M28" s="632"/>
      <c r="N28" s="632"/>
      <c r="O28" s="632"/>
      <c r="P28" s="632"/>
      <c r="Q28" s="632"/>
      <c r="R28" s="632"/>
      <c r="S28" s="632"/>
      <c r="T28" s="632"/>
      <c r="U28" s="633"/>
      <c r="V28" s="6"/>
      <c r="W28" s="631" t="s">
        <v>407</v>
      </c>
      <c r="X28" s="634"/>
      <c r="Y28" s="634"/>
      <c r="Z28" s="634"/>
      <c r="AA28" s="634"/>
      <c r="AB28" s="634"/>
      <c r="AC28" s="634"/>
      <c r="AD28" s="634"/>
      <c r="AE28" s="634"/>
      <c r="AF28" s="634"/>
      <c r="AG28" s="633"/>
    </row>
    <row r="29" spans="1:33" ht="18" customHeight="1">
      <c r="A29" s="618" t="str">
        <f>IF(ISBLANK(Ročná_správa!C21),"  ",Ročná_správa!C21)</f>
        <v>032</v>
      </c>
      <c r="B29" s="621"/>
      <c r="C29" s="621"/>
      <c r="D29" s="621"/>
      <c r="E29" s="621"/>
      <c r="F29" s="621"/>
      <c r="G29" s="621"/>
      <c r="H29" s="622"/>
      <c r="I29" s="6"/>
      <c r="J29" s="6"/>
      <c r="K29" s="618" t="str">
        <f>IF(ISBLANK(Ročná_správa!F21),"  ",Ročná_správa!F21)</f>
        <v>655 56 66</v>
      </c>
      <c r="L29" s="619"/>
      <c r="M29" s="619"/>
      <c r="N29" s="619"/>
      <c r="O29" s="619"/>
      <c r="P29" s="619"/>
      <c r="Q29" s="619"/>
      <c r="R29" s="619"/>
      <c r="S29" s="619"/>
      <c r="T29" s="619"/>
      <c r="U29" s="620"/>
      <c r="V29" s="6"/>
      <c r="W29" s="618" t="str">
        <f>IF(ISBLANK(Ročná_správa!F23),"  ",Ročná_správa!F23)</f>
        <v>655 28 24</v>
      </c>
      <c r="X29" s="619"/>
      <c r="Y29" s="619"/>
      <c r="Z29" s="619"/>
      <c r="AA29" s="619"/>
      <c r="AB29" s="619"/>
      <c r="AC29" s="619"/>
      <c r="AD29" s="619"/>
      <c r="AE29" s="619"/>
      <c r="AF29" s="619"/>
      <c r="AG29" s="620"/>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24" t="s">
        <v>408</v>
      </c>
      <c r="B31" s="625"/>
      <c r="C31" s="625"/>
      <c r="D31" s="13"/>
      <c r="E31" s="618" t="str">
        <f>IF(ISBLANK(Ročná_správa!B25),"  ",Ročná_správa!B25)</f>
        <v>ekonom@hotelflora.sk</v>
      </c>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7"/>
    </row>
    <row r="32" ht="12.75" customHeight="1"/>
    <row r="33" spans="1:34" s="14" customFormat="1" ht="60.75" customHeight="1">
      <c r="A33" s="623" t="s">
        <v>437</v>
      </c>
      <c r="B33" s="623"/>
      <c r="C33" s="623"/>
      <c r="D33" s="623"/>
      <c r="E33" s="623"/>
      <c r="F33" s="623"/>
      <c r="G33" s="623"/>
      <c r="H33" s="628" t="s">
        <v>767</v>
      </c>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30"/>
      <c r="AH33" s="183"/>
    </row>
    <row r="34" spans="1:33" s="14" customFormat="1" ht="25.5" customHeight="1">
      <c r="A34" s="637"/>
      <c r="B34" s="638"/>
      <c r="C34" s="638"/>
      <c r="D34" s="638"/>
      <c r="E34" s="638"/>
      <c r="F34" s="638"/>
      <c r="G34" s="639"/>
      <c r="H34" s="659"/>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1"/>
    </row>
    <row r="35" spans="1:33" s="14" customFormat="1" ht="35.25" customHeight="1">
      <c r="A35" s="623" t="s">
        <v>438</v>
      </c>
      <c r="B35" s="623"/>
      <c r="C35" s="623"/>
      <c r="D35" s="623"/>
      <c r="E35" s="623"/>
      <c r="F35" s="623"/>
      <c r="G35" s="623"/>
      <c r="H35" s="662"/>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4"/>
    </row>
    <row r="36" spans="1:33" s="14" customFormat="1" ht="25.5" customHeight="1">
      <c r="A36" s="615"/>
      <c r="B36" s="616"/>
      <c r="C36" s="616"/>
      <c r="D36" s="616"/>
      <c r="E36" s="616"/>
      <c r="F36" s="616"/>
      <c r="G36" s="617"/>
      <c r="H36" s="665"/>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7"/>
    </row>
    <row r="37" ht="18" customHeight="1">
      <c r="H37" s="15"/>
    </row>
  </sheetData>
  <sheetProtection password="9F76" sheet="1" objects="1" scenarios="1" formatCells="0" formatColumns="0" formatRows="0" insertHyperlinks="0"/>
  <mergeCells count="43">
    <mergeCell ref="A23:AG23"/>
    <mergeCell ref="S8:V8"/>
    <mergeCell ref="A10:M10"/>
    <mergeCell ref="AC7:AG7"/>
    <mergeCell ref="A22:AG22"/>
    <mergeCell ref="C17:AG17"/>
    <mergeCell ref="A19:AG19"/>
    <mergeCell ref="A25:G25"/>
    <mergeCell ref="H34:AG36"/>
    <mergeCell ref="Z7:AA7"/>
    <mergeCell ref="A13:M13"/>
    <mergeCell ref="A8:M8"/>
    <mergeCell ref="I7:M7"/>
    <mergeCell ref="Z8:AA8"/>
    <mergeCell ref="A26:G26"/>
    <mergeCell ref="P8:Q8"/>
    <mergeCell ref="A9:I9"/>
    <mergeCell ref="A1:AJ1"/>
    <mergeCell ref="A3:AJ3"/>
    <mergeCell ref="A4:AJ4"/>
    <mergeCell ref="Y5:AG5"/>
    <mergeCell ref="H5:X5"/>
    <mergeCell ref="A20:AG20"/>
    <mergeCell ref="S7:V7"/>
    <mergeCell ref="K28:U28"/>
    <mergeCell ref="W28:AG28"/>
    <mergeCell ref="A28:H28"/>
    <mergeCell ref="AC8:AG8"/>
    <mergeCell ref="P7:Q7"/>
    <mergeCell ref="A34:G34"/>
    <mergeCell ref="I26:AG26"/>
    <mergeCell ref="A11:M11"/>
    <mergeCell ref="A17:B17"/>
    <mergeCell ref="I25:AF25"/>
    <mergeCell ref="A36:G36"/>
    <mergeCell ref="K29:U29"/>
    <mergeCell ref="W29:AG29"/>
    <mergeCell ref="A29:H29"/>
    <mergeCell ref="A35:G35"/>
    <mergeCell ref="A31:C31"/>
    <mergeCell ref="E31:AG31"/>
    <mergeCell ref="A33:G33"/>
    <mergeCell ref="H33:AG33"/>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57" activePane="bottomLeft" state="frozen"/>
      <selection pane="topLeft" activeCell="A1" sqref="A1"/>
      <selection pane="bottomLeft" activeCell="C3" sqref="C3:F3"/>
    </sheetView>
  </sheetViews>
  <sheetFormatPr defaultColWidth="9.140625" defaultRowHeight="12.75"/>
  <cols>
    <col min="1" max="1" width="5.140625" style="48" customWidth="1"/>
    <col min="2" max="2" width="42.57421875" style="56" customWidth="1"/>
    <col min="3" max="3" width="4.7109375" style="54" customWidth="1"/>
    <col min="4" max="4" width="14.28125" style="54" customWidth="1"/>
    <col min="5" max="6" width="14.28125" style="48" customWidth="1"/>
    <col min="7" max="16384" width="9.140625" style="48" customWidth="1"/>
  </cols>
  <sheetData>
    <row r="1" spans="1:6" s="47" customFormat="1" ht="10.5" thickBot="1">
      <c r="A1" s="705" t="s">
        <v>131</v>
      </c>
      <c r="B1" s="705"/>
      <c r="C1" s="705"/>
      <c r="D1" s="705"/>
      <c r="E1" s="705"/>
      <c r="F1" s="705"/>
    </row>
    <row r="2" spans="1:6" ht="10.5" customHeight="1">
      <c r="A2" s="706" t="s">
        <v>455</v>
      </c>
      <c r="B2" s="707"/>
      <c r="C2" s="715" t="s">
        <v>809</v>
      </c>
      <c r="D2" s="716"/>
      <c r="E2" s="716"/>
      <c r="F2" s="717"/>
    </row>
    <row r="3" spans="1:6" ht="10.5" customHeight="1">
      <c r="A3" s="706" t="s">
        <v>456</v>
      </c>
      <c r="B3" s="707"/>
      <c r="C3" s="715" t="s">
        <v>810</v>
      </c>
      <c r="D3" s="716"/>
      <c r="E3" s="716"/>
      <c r="F3" s="717"/>
    </row>
    <row r="4" spans="1:6" ht="15">
      <c r="A4" s="706" t="s">
        <v>540</v>
      </c>
      <c r="B4" s="707"/>
      <c r="C4" s="618" t="str">
        <f>IF(ISBLANK(Ročná_správa!B12),"  ",Ročná_správa!B12)</f>
        <v>Hotel Flóra,a.s.</v>
      </c>
      <c r="D4" s="708"/>
      <c r="E4" s="708"/>
      <c r="F4" s="709"/>
    </row>
    <row r="5" spans="1:31" ht="15">
      <c r="A5" s="706" t="s">
        <v>416</v>
      </c>
      <c r="B5" s="712"/>
      <c r="C5" s="618" t="str">
        <f>IF(ISBLANK(Ročná_správa!E6),"  ",Ročná_správa!E6)</f>
        <v>31 420 664</v>
      </c>
      <c r="D5" s="718"/>
      <c r="E5" s="718"/>
      <c r="F5" s="719"/>
      <c r="G5" s="83"/>
      <c r="H5" s="83"/>
      <c r="I5" s="83"/>
      <c r="J5" s="83"/>
      <c r="K5" s="83"/>
      <c r="L5" s="83"/>
      <c r="M5" s="83"/>
      <c r="N5" s="83"/>
      <c r="O5" s="83"/>
      <c r="P5" s="83"/>
      <c r="Q5" s="83"/>
      <c r="R5" s="83"/>
      <c r="S5" s="83"/>
      <c r="T5" s="83"/>
      <c r="U5" s="83"/>
      <c r="V5" s="83"/>
      <c r="W5" s="83"/>
      <c r="X5" s="83"/>
      <c r="Y5" s="83"/>
      <c r="Z5" s="83"/>
      <c r="AA5" s="83"/>
      <c r="AB5" s="83"/>
      <c r="AC5" s="83"/>
      <c r="AD5" s="83"/>
      <c r="AE5" s="83"/>
    </row>
    <row r="6" spans="1:6" ht="11.25" customHeight="1">
      <c r="A6" s="49"/>
      <c r="B6" s="50"/>
      <c r="C6" s="51"/>
      <c r="D6" s="51"/>
      <c r="E6" s="49"/>
      <c r="F6" s="49"/>
    </row>
    <row r="7" spans="1:6" ht="27" customHeight="1">
      <c r="A7" s="713" t="s">
        <v>335</v>
      </c>
      <c r="B7" s="713" t="s">
        <v>340</v>
      </c>
      <c r="C7" s="713" t="s">
        <v>344</v>
      </c>
      <c r="D7" s="710" t="s">
        <v>439</v>
      </c>
      <c r="E7" s="711"/>
      <c r="F7" s="720" t="s">
        <v>432</v>
      </c>
    </row>
    <row r="8" spans="1:6" ht="18" customHeight="1">
      <c r="A8" s="714"/>
      <c r="B8" s="713"/>
      <c r="C8" s="713"/>
      <c r="D8" s="52" t="s">
        <v>341</v>
      </c>
      <c r="E8" s="52" t="s">
        <v>343</v>
      </c>
      <c r="F8" s="721"/>
    </row>
    <row r="9" spans="1:6" ht="9">
      <c r="A9" s="52"/>
      <c r="B9" s="143"/>
      <c r="C9" s="143"/>
      <c r="D9" s="52" t="s">
        <v>342</v>
      </c>
      <c r="E9" s="52"/>
      <c r="F9" s="52" t="s">
        <v>343</v>
      </c>
    </row>
    <row r="10" spans="1:6" ht="9">
      <c r="A10" s="696"/>
      <c r="B10" s="694" t="s">
        <v>336</v>
      </c>
      <c r="C10" s="698" t="s">
        <v>486</v>
      </c>
      <c r="D10" s="242">
        <f aca="true" t="shared" si="0" ref="D10:F11">D12+D74+D156</f>
        <v>3804898</v>
      </c>
      <c r="E10" s="700">
        <f t="shared" si="0"/>
        <v>2430813</v>
      </c>
      <c r="F10" s="702">
        <f t="shared" si="0"/>
        <v>2464295</v>
      </c>
    </row>
    <row r="11" spans="1:6" ht="9">
      <c r="A11" s="697"/>
      <c r="B11" s="695"/>
      <c r="C11" s="699"/>
      <c r="D11" s="242">
        <f t="shared" si="0"/>
        <v>1374085</v>
      </c>
      <c r="E11" s="701">
        <f t="shared" si="0"/>
        <v>0</v>
      </c>
      <c r="F11" s="703">
        <f t="shared" si="0"/>
        <v>0</v>
      </c>
    </row>
    <row r="12" spans="1:6" ht="9">
      <c r="A12" s="691" t="s">
        <v>440</v>
      </c>
      <c r="B12" s="694" t="s">
        <v>337</v>
      </c>
      <c r="C12" s="698" t="s">
        <v>487</v>
      </c>
      <c r="D12" s="242">
        <f aca="true" t="shared" si="1" ref="D12:F13">D14+D30+D50</f>
        <v>3633825</v>
      </c>
      <c r="E12" s="700">
        <f t="shared" si="1"/>
        <v>2304958</v>
      </c>
      <c r="F12" s="702">
        <f t="shared" si="1"/>
        <v>2337207</v>
      </c>
    </row>
    <row r="13" spans="1:6" ht="9">
      <c r="A13" s="692"/>
      <c r="B13" s="695"/>
      <c r="C13" s="699"/>
      <c r="D13" s="242">
        <f t="shared" si="1"/>
        <v>1328867</v>
      </c>
      <c r="E13" s="701">
        <f t="shared" si="1"/>
        <v>0</v>
      </c>
      <c r="F13" s="703">
        <f t="shared" si="1"/>
        <v>0</v>
      </c>
    </row>
    <row r="14" spans="1:6" ht="9">
      <c r="A14" s="691" t="s">
        <v>459</v>
      </c>
      <c r="B14" s="694" t="s">
        <v>557</v>
      </c>
      <c r="C14" s="698" t="s">
        <v>488</v>
      </c>
      <c r="D14" s="242">
        <f aca="true" t="shared" si="2" ref="D14:F15">SUM(D16+D18+D20+D22+D24+D26+D28)</f>
        <v>13085</v>
      </c>
      <c r="E14" s="700">
        <f t="shared" si="2"/>
        <v>0</v>
      </c>
      <c r="F14" s="702">
        <f t="shared" si="2"/>
        <v>0</v>
      </c>
    </row>
    <row r="15" spans="1:6" ht="9">
      <c r="A15" s="692"/>
      <c r="B15" s="695"/>
      <c r="C15" s="699"/>
      <c r="D15" s="242">
        <f t="shared" si="2"/>
        <v>13085</v>
      </c>
      <c r="E15" s="701">
        <f t="shared" si="2"/>
        <v>0</v>
      </c>
      <c r="F15" s="703">
        <f t="shared" si="2"/>
        <v>0</v>
      </c>
    </row>
    <row r="16" spans="1:6" ht="9">
      <c r="A16" s="696" t="s">
        <v>198</v>
      </c>
      <c r="B16" s="688" t="s">
        <v>305</v>
      </c>
      <c r="C16" s="680" t="s">
        <v>489</v>
      </c>
      <c r="D16" s="84"/>
      <c r="E16" s="684">
        <f>D16-D17</f>
        <v>0</v>
      </c>
      <c r="F16" s="686"/>
    </row>
    <row r="17" spans="1:6" ht="9">
      <c r="A17" s="697"/>
      <c r="B17" s="689"/>
      <c r="C17" s="681"/>
      <c r="D17" s="84"/>
      <c r="E17" s="685"/>
      <c r="F17" s="687"/>
    </row>
    <row r="18" spans="1:6" ht="9">
      <c r="A18" s="696" t="s">
        <v>443</v>
      </c>
      <c r="B18" s="688" t="s">
        <v>306</v>
      </c>
      <c r="C18" s="680" t="s">
        <v>504</v>
      </c>
      <c r="D18" s="84">
        <v>11147</v>
      </c>
      <c r="E18" s="684">
        <f>D18-D19</f>
        <v>0</v>
      </c>
      <c r="F18" s="686">
        <v>0</v>
      </c>
    </row>
    <row r="19" spans="1:6" ht="9">
      <c r="A19" s="697"/>
      <c r="B19" s="689"/>
      <c r="C19" s="681"/>
      <c r="D19" s="84">
        <v>11147</v>
      </c>
      <c r="E19" s="685"/>
      <c r="F19" s="687"/>
    </row>
    <row r="20" spans="1:6" ht="9">
      <c r="A20" s="696" t="s">
        <v>444</v>
      </c>
      <c r="B20" s="688" t="s">
        <v>307</v>
      </c>
      <c r="C20" s="680" t="s">
        <v>505</v>
      </c>
      <c r="D20" s="84"/>
      <c r="E20" s="684">
        <f>D20-D21</f>
        <v>0</v>
      </c>
      <c r="F20" s="686"/>
    </row>
    <row r="21" spans="1:6" ht="9">
      <c r="A21" s="697"/>
      <c r="B21" s="689"/>
      <c r="C21" s="681"/>
      <c r="D21" s="84"/>
      <c r="E21" s="685"/>
      <c r="F21" s="687"/>
    </row>
    <row r="22" spans="1:6" ht="9">
      <c r="A22" s="696" t="s">
        <v>445</v>
      </c>
      <c r="B22" s="688" t="s">
        <v>308</v>
      </c>
      <c r="C22" s="680" t="s">
        <v>506</v>
      </c>
      <c r="D22" s="84"/>
      <c r="E22" s="684">
        <f>D22-D23</f>
        <v>0</v>
      </c>
      <c r="F22" s="686"/>
    </row>
    <row r="23" spans="1:6" ht="9">
      <c r="A23" s="697"/>
      <c r="B23" s="689"/>
      <c r="C23" s="681"/>
      <c r="D23" s="84"/>
      <c r="E23" s="685"/>
      <c r="F23" s="687"/>
    </row>
    <row r="24" spans="1:6" ht="9">
      <c r="A24" s="696" t="s">
        <v>446</v>
      </c>
      <c r="B24" s="688" t="s">
        <v>309</v>
      </c>
      <c r="C24" s="680" t="s">
        <v>507</v>
      </c>
      <c r="D24" s="84">
        <v>1938</v>
      </c>
      <c r="E24" s="684">
        <f>D24-D25</f>
        <v>0</v>
      </c>
      <c r="F24" s="686">
        <v>0</v>
      </c>
    </row>
    <row r="25" spans="1:6" ht="9">
      <c r="A25" s="697"/>
      <c r="B25" s="689"/>
      <c r="C25" s="681"/>
      <c r="D25" s="84">
        <v>1938</v>
      </c>
      <c r="E25" s="685"/>
      <c r="F25" s="687"/>
    </row>
    <row r="26" spans="1:6" ht="9">
      <c r="A26" s="696" t="s">
        <v>447</v>
      </c>
      <c r="B26" s="688" t="s">
        <v>310</v>
      </c>
      <c r="C26" s="680" t="s">
        <v>508</v>
      </c>
      <c r="D26" s="84"/>
      <c r="E26" s="684">
        <f>D26-D27</f>
        <v>0</v>
      </c>
      <c r="F26" s="686"/>
    </row>
    <row r="27" spans="1:6" ht="9">
      <c r="A27" s="697"/>
      <c r="B27" s="689"/>
      <c r="C27" s="681"/>
      <c r="D27" s="84"/>
      <c r="E27" s="685"/>
      <c r="F27" s="687"/>
    </row>
    <row r="28" spans="1:6" ht="9">
      <c r="A28" s="696" t="s">
        <v>199</v>
      </c>
      <c r="B28" s="688" t="s">
        <v>312</v>
      </c>
      <c r="C28" s="680" t="s">
        <v>609</v>
      </c>
      <c r="D28" s="84"/>
      <c r="E28" s="684">
        <f>D28-D29</f>
        <v>0</v>
      </c>
      <c r="F28" s="686"/>
    </row>
    <row r="29" spans="1:6" ht="9">
      <c r="A29" s="697"/>
      <c r="B29" s="689"/>
      <c r="C29" s="681"/>
      <c r="D29" s="84"/>
      <c r="E29" s="685"/>
      <c r="F29" s="687"/>
    </row>
    <row r="30" spans="1:6" ht="9">
      <c r="A30" s="691" t="s">
        <v>461</v>
      </c>
      <c r="B30" s="694" t="s">
        <v>338</v>
      </c>
      <c r="C30" s="698" t="s">
        <v>610</v>
      </c>
      <c r="D30" s="242">
        <f aca="true" t="shared" si="3" ref="D30:F31">SUM(D32+D34+D36+D38+D40+D42+D44+D46+D48)</f>
        <v>3620401</v>
      </c>
      <c r="E30" s="700">
        <f t="shared" si="3"/>
        <v>2304958</v>
      </c>
      <c r="F30" s="702">
        <f t="shared" si="3"/>
        <v>2337207</v>
      </c>
    </row>
    <row r="31" spans="1:6" ht="9">
      <c r="A31" s="692"/>
      <c r="B31" s="695"/>
      <c r="C31" s="699"/>
      <c r="D31" s="242">
        <f t="shared" si="3"/>
        <v>1315443</v>
      </c>
      <c r="E31" s="701">
        <f t="shared" si="3"/>
        <v>0</v>
      </c>
      <c r="F31" s="703">
        <f t="shared" si="3"/>
        <v>0</v>
      </c>
    </row>
    <row r="32" spans="1:6" ht="9">
      <c r="A32" s="696" t="s">
        <v>200</v>
      </c>
      <c r="B32" s="688" t="s">
        <v>313</v>
      </c>
      <c r="C32" s="680" t="s">
        <v>611</v>
      </c>
      <c r="D32" s="84">
        <v>331533</v>
      </c>
      <c r="E32" s="684">
        <f>D32-D33</f>
        <v>331267</v>
      </c>
      <c r="F32" s="686">
        <v>331267</v>
      </c>
    </row>
    <row r="33" spans="1:6" ht="9">
      <c r="A33" s="697"/>
      <c r="B33" s="689"/>
      <c r="C33" s="681"/>
      <c r="D33" s="84">
        <v>266</v>
      </c>
      <c r="E33" s="685"/>
      <c r="F33" s="687"/>
    </row>
    <row r="34" spans="1:6" ht="9">
      <c r="A34" s="680" t="s">
        <v>345</v>
      </c>
      <c r="B34" s="688" t="s">
        <v>314</v>
      </c>
      <c r="C34" s="680" t="s">
        <v>612</v>
      </c>
      <c r="D34" s="84">
        <v>2713097</v>
      </c>
      <c r="E34" s="684">
        <f>D34-D35</f>
        <v>1954969</v>
      </c>
      <c r="F34" s="686">
        <v>1990176</v>
      </c>
    </row>
    <row r="35" spans="1:6" ht="9">
      <c r="A35" s="681"/>
      <c r="B35" s="689"/>
      <c r="C35" s="681"/>
      <c r="D35" s="84">
        <v>758128</v>
      </c>
      <c r="E35" s="685"/>
      <c r="F35" s="687"/>
    </row>
    <row r="36" spans="1:6" ht="9">
      <c r="A36" s="680" t="s">
        <v>452</v>
      </c>
      <c r="B36" s="688" t="s">
        <v>315</v>
      </c>
      <c r="C36" s="680" t="s">
        <v>613</v>
      </c>
      <c r="D36" s="84">
        <v>570423</v>
      </c>
      <c r="E36" s="684">
        <f>D36-D37</f>
        <v>17925</v>
      </c>
      <c r="F36" s="686">
        <v>14967</v>
      </c>
    </row>
    <row r="37" spans="1:6" ht="9">
      <c r="A37" s="681"/>
      <c r="B37" s="689"/>
      <c r="C37" s="681"/>
      <c r="D37" s="84">
        <v>552498</v>
      </c>
      <c r="E37" s="685"/>
      <c r="F37" s="687"/>
    </row>
    <row r="38" spans="1:6" ht="9">
      <c r="A38" s="680" t="s">
        <v>453</v>
      </c>
      <c r="B38" s="688" t="s">
        <v>316</v>
      </c>
      <c r="C38" s="680" t="s">
        <v>614</v>
      </c>
      <c r="D38" s="84"/>
      <c r="E38" s="684">
        <f>D38-D39</f>
        <v>0</v>
      </c>
      <c r="F38" s="686"/>
    </row>
    <row r="39" spans="1:6" ht="9">
      <c r="A39" s="681"/>
      <c r="B39" s="689"/>
      <c r="C39" s="681"/>
      <c r="D39" s="84"/>
      <c r="E39" s="685"/>
      <c r="F39" s="687"/>
    </row>
    <row r="40" spans="1:6" ht="9">
      <c r="A40" s="680" t="s">
        <v>454</v>
      </c>
      <c r="B40" s="688" t="s">
        <v>317</v>
      </c>
      <c r="C40" s="680" t="s">
        <v>615</v>
      </c>
      <c r="D40" s="84"/>
      <c r="E40" s="684">
        <f>D40-D41</f>
        <v>0</v>
      </c>
      <c r="F40" s="686"/>
    </row>
    <row r="41" spans="1:6" ht="9">
      <c r="A41" s="681"/>
      <c r="B41" s="689"/>
      <c r="C41" s="681"/>
      <c r="D41" s="84"/>
      <c r="E41" s="685"/>
      <c r="F41" s="687"/>
    </row>
    <row r="42" spans="1:6" ht="9">
      <c r="A42" s="680" t="s">
        <v>449</v>
      </c>
      <c r="B42" s="688" t="s">
        <v>318</v>
      </c>
      <c r="C42" s="680" t="s">
        <v>616</v>
      </c>
      <c r="D42" s="84">
        <v>5348</v>
      </c>
      <c r="E42" s="684">
        <f>D42-D43</f>
        <v>797</v>
      </c>
      <c r="F42" s="686">
        <v>797</v>
      </c>
    </row>
    <row r="43" spans="1:6" ht="9">
      <c r="A43" s="681"/>
      <c r="B43" s="689"/>
      <c r="C43" s="681"/>
      <c r="D43" s="84">
        <v>4551</v>
      </c>
      <c r="E43" s="685"/>
      <c r="F43" s="687"/>
    </row>
    <row r="44" spans="1:6" ht="9">
      <c r="A44" s="680" t="s">
        <v>450</v>
      </c>
      <c r="B44" s="688" t="s">
        <v>319</v>
      </c>
      <c r="C44" s="680" t="s">
        <v>617</v>
      </c>
      <c r="D44" s="84"/>
      <c r="E44" s="684">
        <f>D44-D45</f>
        <v>0</v>
      </c>
      <c r="F44" s="686"/>
    </row>
    <row r="45" spans="1:6" ht="9">
      <c r="A45" s="681"/>
      <c r="B45" s="689"/>
      <c r="C45" s="681"/>
      <c r="D45" s="84"/>
      <c r="E45" s="685"/>
      <c r="F45" s="687"/>
    </row>
    <row r="46" spans="1:6" ht="9">
      <c r="A46" s="680" t="s">
        <v>346</v>
      </c>
      <c r="B46" s="688" t="s">
        <v>320</v>
      </c>
      <c r="C46" s="680" t="s">
        <v>618</v>
      </c>
      <c r="D46" s="84"/>
      <c r="E46" s="684">
        <f>D46-D47</f>
        <v>0</v>
      </c>
      <c r="F46" s="686"/>
    </row>
    <row r="47" spans="1:6" ht="9">
      <c r="A47" s="681"/>
      <c r="B47" s="689"/>
      <c r="C47" s="681"/>
      <c r="D47" s="84"/>
      <c r="E47" s="685"/>
      <c r="F47" s="687"/>
    </row>
    <row r="48" spans="1:6" ht="9">
      <c r="A48" s="680" t="s">
        <v>347</v>
      </c>
      <c r="B48" s="688" t="s">
        <v>321</v>
      </c>
      <c r="C48" s="680" t="s">
        <v>619</v>
      </c>
      <c r="D48" s="84"/>
      <c r="E48" s="684">
        <f>D48-D49</f>
        <v>0</v>
      </c>
      <c r="F48" s="686"/>
    </row>
    <row r="49" spans="1:6" ht="9">
      <c r="A49" s="681"/>
      <c r="B49" s="689"/>
      <c r="C49" s="681"/>
      <c r="D49" s="84"/>
      <c r="E49" s="685"/>
      <c r="F49" s="687"/>
    </row>
    <row r="50" spans="1:6" ht="9">
      <c r="A50" s="691" t="s">
        <v>462</v>
      </c>
      <c r="B50" s="694" t="s">
        <v>322</v>
      </c>
      <c r="C50" s="698" t="s">
        <v>148</v>
      </c>
      <c r="D50" s="242">
        <f>SUM(D52+D54+D56+D58+D60+D62+D64+D66+D68+D70+D72)</f>
        <v>339</v>
      </c>
      <c r="E50" s="700">
        <f>SUM(E52+E54+E56+E58+E60+E62+E64+E66+E68+E70+E72)</f>
        <v>0</v>
      </c>
      <c r="F50" s="702">
        <f>SUM(F52+F54+F56+F58+F60+F62+F64+F66+F68+F70+F72)</f>
        <v>0</v>
      </c>
    </row>
    <row r="51" spans="1:6" ht="9">
      <c r="A51" s="692"/>
      <c r="B51" s="695"/>
      <c r="C51" s="699"/>
      <c r="D51" s="242">
        <f>SUM(D53+D55+D57+D59+D61+D63+D65++D67+D69+D71+D73)</f>
        <v>339</v>
      </c>
      <c r="E51" s="701">
        <f>SUM(E53+E55+E57+E59+E61+E63+E65+E67+E69+E71+E73)</f>
        <v>0</v>
      </c>
      <c r="F51" s="703">
        <f>SUM(F53+F55+F57+F59+F61+F63+F65+F67+F69+F71+F73)</f>
        <v>0</v>
      </c>
    </row>
    <row r="52" spans="1:6" ht="9">
      <c r="A52" s="696" t="s">
        <v>295</v>
      </c>
      <c r="B52" s="688" t="s">
        <v>598</v>
      </c>
      <c r="C52" s="680" t="s">
        <v>149</v>
      </c>
      <c r="D52" s="84"/>
      <c r="E52" s="684">
        <f>D52-D53</f>
        <v>0</v>
      </c>
      <c r="F52" s="686"/>
    </row>
    <row r="53" spans="1:6" ht="9">
      <c r="A53" s="697"/>
      <c r="B53" s="689"/>
      <c r="C53" s="681"/>
      <c r="D53" s="84"/>
      <c r="E53" s="685"/>
      <c r="F53" s="687"/>
    </row>
    <row r="54" spans="1:6" ht="9">
      <c r="A54" s="680" t="s">
        <v>345</v>
      </c>
      <c r="B54" s="682" t="s">
        <v>599</v>
      </c>
      <c r="C54" s="680" t="s">
        <v>150</v>
      </c>
      <c r="D54" s="84"/>
      <c r="E54" s="684">
        <f>D54-D55</f>
        <v>0</v>
      </c>
      <c r="F54" s="686"/>
    </row>
    <row r="55" spans="1:6" ht="9">
      <c r="A55" s="681"/>
      <c r="B55" s="683"/>
      <c r="C55" s="681"/>
      <c r="D55" s="84"/>
      <c r="E55" s="685"/>
      <c r="F55" s="687"/>
    </row>
    <row r="56" spans="1:6" ht="9">
      <c r="A56" s="680" t="s">
        <v>452</v>
      </c>
      <c r="B56" s="688" t="s">
        <v>600</v>
      </c>
      <c r="C56" s="680" t="s">
        <v>151</v>
      </c>
      <c r="D56" s="84">
        <v>339</v>
      </c>
      <c r="E56" s="684">
        <f>D56-D57</f>
        <v>0</v>
      </c>
      <c r="F56" s="686">
        <v>0</v>
      </c>
    </row>
    <row r="57" spans="1:6" ht="9">
      <c r="A57" s="681"/>
      <c r="B57" s="689"/>
      <c r="C57" s="681"/>
      <c r="D57" s="84">
        <v>339</v>
      </c>
      <c r="E57" s="685"/>
      <c r="F57" s="687"/>
    </row>
    <row r="58" spans="1:6" ht="9">
      <c r="A58" s="680" t="s">
        <v>453</v>
      </c>
      <c r="B58" s="688" t="s">
        <v>601</v>
      </c>
      <c r="C58" s="680" t="s">
        <v>152</v>
      </c>
      <c r="D58" s="84"/>
      <c r="E58" s="684">
        <f>D58-D59</f>
        <v>0</v>
      </c>
      <c r="F58" s="686"/>
    </row>
    <row r="59" spans="1:6" ht="9">
      <c r="A59" s="681"/>
      <c r="B59" s="689"/>
      <c r="C59" s="681"/>
      <c r="D59" s="84"/>
      <c r="E59" s="685"/>
      <c r="F59" s="687"/>
    </row>
    <row r="60" spans="1:6" ht="9">
      <c r="A60" s="680" t="s">
        <v>454</v>
      </c>
      <c r="B60" s="688" t="s">
        <v>602</v>
      </c>
      <c r="C60" s="680" t="s">
        <v>153</v>
      </c>
      <c r="D60" s="84"/>
      <c r="E60" s="684">
        <f>D60-D61</f>
        <v>0</v>
      </c>
      <c r="F60" s="686"/>
    </row>
    <row r="61" spans="1:6" ht="9">
      <c r="A61" s="681"/>
      <c r="B61" s="689"/>
      <c r="C61" s="681"/>
      <c r="D61" s="84"/>
      <c r="E61" s="685"/>
      <c r="F61" s="687"/>
    </row>
    <row r="62" spans="1:6" ht="9">
      <c r="A62" s="680" t="s">
        <v>449</v>
      </c>
      <c r="B62" s="688" t="s">
        <v>603</v>
      </c>
      <c r="C62" s="680" t="s">
        <v>154</v>
      </c>
      <c r="D62" s="84"/>
      <c r="E62" s="684">
        <f>D62-D63</f>
        <v>0</v>
      </c>
      <c r="F62" s="686"/>
    </row>
    <row r="63" spans="1:6" ht="9">
      <c r="A63" s="681"/>
      <c r="B63" s="689"/>
      <c r="C63" s="681"/>
      <c r="D63" s="84"/>
      <c r="E63" s="685"/>
      <c r="F63" s="687"/>
    </row>
    <row r="64" spans="1:6" ht="9">
      <c r="A64" s="680" t="s">
        <v>450</v>
      </c>
      <c r="B64" s="688" t="s">
        <v>604</v>
      </c>
      <c r="C64" s="680" t="s">
        <v>155</v>
      </c>
      <c r="D64" s="84"/>
      <c r="E64" s="684">
        <f>D64-D65</f>
        <v>0</v>
      </c>
      <c r="F64" s="686"/>
    </row>
    <row r="65" spans="1:6" ht="9">
      <c r="A65" s="681"/>
      <c r="B65" s="689"/>
      <c r="C65" s="681"/>
      <c r="D65" s="84"/>
      <c r="E65" s="685"/>
      <c r="F65" s="687"/>
    </row>
    <row r="66" spans="1:6" ht="9">
      <c r="A66" s="680" t="s">
        <v>346</v>
      </c>
      <c r="B66" s="682" t="s">
        <v>605</v>
      </c>
      <c r="C66" s="680" t="s">
        <v>156</v>
      </c>
      <c r="D66" s="84"/>
      <c r="E66" s="684">
        <f>D66-D67</f>
        <v>0</v>
      </c>
      <c r="F66" s="690"/>
    </row>
    <row r="67" spans="1:6" ht="9">
      <c r="A67" s="681"/>
      <c r="B67" s="683"/>
      <c r="C67" s="681"/>
      <c r="D67" s="84"/>
      <c r="E67" s="685"/>
      <c r="F67" s="690"/>
    </row>
    <row r="68" spans="1:6" ht="9">
      <c r="A68" s="693" t="s">
        <v>347</v>
      </c>
      <c r="B68" s="682" t="s">
        <v>503</v>
      </c>
      <c r="C68" s="693" t="s">
        <v>157</v>
      </c>
      <c r="D68" s="84"/>
      <c r="E68" s="684">
        <f>D68-D69</f>
        <v>0</v>
      </c>
      <c r="F68" s="690"/>
    </row>
    <row r="69" spans="1:6" ht="9">
      <c r="A69" s="693"/>
      <c r="B69" s="683"/>
      <c r="C69" s="693"/>
      <c r="D69" s="84"/>
      <c r="E69" s="685"/>
      <c r="F69" s="690"/>
    </row>
    <row r="70" spans="1:6" ht="9">
      <c r="A70" s="693" t="s">
        <v>367</v>
      </c>
      <c r="B70" s="682" t="s">
        <v>323</v>
      </c>
      <c r="C70" s="693" t="s">
        <v>158</v>
      </c>
      <c r="D70" s="84"/>
      <c r="E70" s="684">
        <f>D70-D71</f>
        <v>0</v>
      </c>
      <c r="F70" s="690"/>
    </row>
    <row r="71" spans="1:6" ht="9">
      <c r="A71" s="693"/>
      <c r="B71" s="683"/>
      <c r="C71" s="693"/>
      <c r="D71" s="84"/>
      <c r="E71" s="685"/>
      <c r="F71" s="690"/>
    </row>
    <row r="72" spans="1:6" ht="9">
      <c r="A72" s="680" t="s">
        <v>206</v>
      </c>
      <c r="B72" s="682" t="s">
        <v>324</v>
      </c>
      <c r="C72" s="680" t="s">
        <v>159</v>
      </c>
      <c r="D72" s="84"/>
      <c r="E72" s="684">
        <f>D72-D73</f>
        <v>0</v>
      </c>
      <c r="F72" s="686"/>
    </row>
    <row r="73" spans="1:6" ht="9">
      <c r="A73" s="681"/>
      <c r="B73" s="683"/>
      <c r="C73" s="681"/>
      <c r="D73" s="84"/>
      <c r="E73" s="685"/>
      <c r="F73" s="687"/>
    </row>
    <row r="74" spans="1:6" ht="9">
      <c r="A74" s="691" t="s">
        <v>441</v>
      </c>
      <c r="B74" s="694" t="s">
        <v>339</v>
      </c>
      <c r="C74" s="698" t="s">
        <v>160</v>
      </c>
      <c r="D74" s="242">
        <f>D76+D90+D114++D140+D150</f>
        <v>159027</v>
      </c>
      <c r="E74" s="700">
        <f>E76+E90+E114++E140+E150</f>
        <v>113809</v>
      </c>
      <c r="F74" s="702">
        <f>F76+F90+F114++F140+F150</f>
        <v>118171</v>
      </c>
    </row>
    <row r="75" spans="1:6" ht="9">
      <c r="A75" s="692"/>
      <c r="B75" s="695"/>
      <c r="C75" s="699"/>
      <c r="D75" s="242">
        <f>D77+D91+D115+D141+D151</f>
        <v>45218</v>
      </c>
      <c r="E75" s="701">
        <f>E77+E91+E115++E141+E151</f>
        <v>0</v>
      </c>
      <c r="F75" s="703">
        <f>F77+F91+F115++F141+F151</f>
        <v>0</v>
      </c>
    </row>
    <row r="76" spans="1:6" ht="9">
      <c r="A76" s="691" t="s">
        <v>442</v>
      </c>
      <c r="B76" s="694" t="s">
        <v>191</v>
      </c>
      <c r="C76" s="698" t="s">
        <v>161</v>
      </c>
      <c r="D76" s="242">
        <f aca="true" t="shared" si="4" ref="D76:F77">SUM(D78+D80+D82+D84+D86+D88)</f>
        <v>22928</v>
      </c>
      <c r="E76" s="700">
        <f t="shared" si="4"/>
        <v>22220</v>
      </c>
      <c r="F76" s="704">
        <f t="shared" si="4"/>
        <v>24365</v>
      </c>
    </row>
    <row r="77" spans="1:6" ht="9">
      <c r="A77" s="692"/>
      <c r="B77" s="695"/>
      <c r="C77" s="699"/>
      <c r="D77" s="242">
        <f t="shared" si="4"/>
        <v>708</v>
      </c>
      <c r="E77" s="701">
        <f t="shared" si="4"/>
        <v>0</v>
      </c>
      <c r="F77" s="704">
        <f t="shared" si="4"/>
        <v>0</v>
      </c>
    </row>
    <row r="78" spans="1:6" ht="9">
      <c r="A78" s="696" t="s">
        <v>201</v>
      </c>
      <c r="B78" s="688" t="s">
        <v>325</v>
      </c>
      <c r="C78" s="680" t="s">
        <v>162</v>
      </c>
      <c r="D78" s="84">
        <v>21719</v>
      </c>
      <c r="E78" s="684">
        <f>D78-D79</f>
        <v>21011</v>
      </c>
      <c r="F78" s="686">
        <v>23279</v>
      </c>
    </row>
    <row r="79" spans="1:6" ht="9">
      <c r="A79" s="697"/>
      <c r="B79" s="689"/>
      <c r="C79" s="681"/>
      <c r="D79" s="84">
        <v>708</v>
      </c>
      <c r="E79" s="685"/>
      <c r="F79" s="687"/>
    </row>
    <row r="80" spans="1:6" ht="9">
      <c r="A80" s="680" t="s">
        <v>345</v>
      </c>
      <c r="B80" s="688" t="s">
        <v>124</v>
      </c>
      <c r="C80" s="680" t="s">
        <v>163</v>
      </c>
      <c r="D80" s="84"/>
      <c r="E80" s="684">
        <f>D80-D81</f>
        <v>0</v>
      </c>
      <c r="F80" s="686"/>
    </row>
    <row r="81" spans="1:6" ht="9">
      <c r="A81" s="681"/>
      <c r="B81" s="689"/>
      <c r="C81" s="681"/>
      <c r="D81" s="84"/>
      <c r="E81" s="685"/>
      <c r="F81" s="687"/>
    </row>
    <row r="82" spans="1:6" ht="9">
      <c r="A82" s="680" t="s">
        <v>452</v>
      </c>
      <c r="B82" s="688" t="s">
        <v>326</v>
      </c>
      <c r="C82" s="680" t="s">
        <v>4</v>
      </c>
      <c r="D82" s="84"/>
      <c r="E82" s="684">
        <f>D82-D83</f>
        <v>0</v>
      </c>
      <c r="F82" s="686"/>
    </row>
    <row r="83" spans="1:6" ht="9">
      <c r="A83" s="681"/>
      <c r="B83" s="689"/>
      <c r="C83" s="681"/>
      <c r="D83" s="84"/>
      <c r="E83" s="685"/>
      <c r="F83" s="687"/>
    </row>
    <row r="84" spans="1:6" ht="9">
      <c r="A84" s="680" t="s">
        <v>453</v>
      </c>
      <c r="B84" s="688" t="s">
        <v>327</v>
      </c>
      <c r="C84" s="680" t="s">
        <v>5</v>
      </c>
      <c r="D84" s="84"/>
      <c r="E84" s="684">
        <f>D84-D85</f>
        <v>0</v>
      </c>
      <c r="F84" s="686"/>
    </row>
    <row r="85" spans="1:6" ht="9">
      <c r="A85" s="681"/>
      <c r="B85" s="689"/>
      <c r="C85" s="681"/>
      <c r="D85" s="84"/>
      <c r="E85" s="685"/>
      <c r="F85" s="687"/>
    </row>
    <row r="86" spans="1:6" ht="9">
      <c r="A86" s="680" t="s">
        <v>454</v>
      </c>
      <c r="B86" s="688" t="s">
        <v>328</v>
      </c>
      <c r="C86" s="680" t="s">
        <v>6</v>
      </c>
      <c r="D86" s="84">
        <v>1209</v>
      </c>
      <c r="E86" s="684">
        <f>D86-D87</f>
        <v>1209</v>
      </c>
      <c r="F86" s="686">
        <v>1086</v>
      </c>
    </row>
    <row r="87" spans="1:6" ht="9">
      <c r="A87" s="681"/>
      <c r="B87" s="689"/>
      <c r="C87" s="681"/>
      <c r="D87" s="84"/>
      <c r="E87" s="685"/>
      <c r="F87" s="687"/>
    </row>
    <row r="88" spans="1:6" ht="9">
      <c r="A88" s="680" t="s">
        <v>449</v>
      </c>
      <c r="B88" s="688" t="s">
        <v>502</v>
      </c>
      <c r="C88" s="680" t="s">
        <v>7</v>
      </c>
      <c r="D88" s="84"/>
      <c r="E88" s="684">
        <f>D88-D89</f>
        <v>0</v>
      </c>
      <c r="F88" s="686"/>
    </row>
    <row r="89" spans="1:6" ht="9">
      <c r="A89" s="681"/>
      <c r="B89" s="689"/>
      <c r="C89" s="681"/>
      <c r="D89" s="84"/>
      <c r="E89" s="685"/>
      <c r="F89" s="687"/>
    </row>
    <row r="90" spans="1:6" ht="9">
      <c r="A90" s="691" t="s">
        <v>466</v>
      </c>
      <c r="B90" s="694" t="s">
        <v>192</v>
      </c>
      <c r="C90" s="698" t="s">
        <v>8</v>
      </c>
      <c r="D90" s="242">
        <f aca="true" t="shared" si="5" ref="D90:F91">SUM(D92+D100+D102+D104+D106+D108+D110+D112)</f>
        <v>896</v>
      </c>
      <c r="E90" s="700">
        <f t="shared" si="5"/>
        <v>896</v>
      </c>
      <c r="F90" s="702">
        <f t="shared" si="5"/>
        <v>896</v>
      </c>
    </row>
    <row r="91" spans="1:6" ht="9">
      <c r="A91" s="692"/>
      <c r="B91" s="695"/>
      <c r="C91" s="699"/>
      <c r="D91" s="242">
        <f t="shared" si="5"/>
        <v>0</v>
      </c>
      <c r="E91" s="701">
        <f t="shared" si="5"/>
        <v>0</v>
      </c>
      <c r="F91" s="703">
        <f t="shared" si="5"/>
        <v>0</v>
      </c>
    </row>
    <row r="92" spans="1:6" ht="9">
      <c r="A92" s="691" t="s">
        <v>202</v>
      </c>
      <c r="B92" s="694" t="s">
        <v>606</v>
      </c>
      <c r="C92" s="698" t="s">
        <v>9</v>
      </c>
      <c r="D92" s="242">
        <f aca="true" t="shared" si="6" ref="D92:F93">SUM(D94+D96+D98)</f>
        <v>896</v>
      </c>
      <c r="E92" s="700">
        <f t="shared" si="6"/>
        <v>896</v>
      </c>
      <c r="F92" s="702">
        <f t="shared" si="6"/>
        <v>896</v>
      </c>
    </row>
    <row r="93" spans="1:6" ht="9">
      <c r="A93" s="692"/>
      <c r="B93" s="695"/>
      <c r="C93" s="699"/>
      <c r="D93" s="242">
        <f t="shared" si="6"/>
        <v>0</v>
      </c>
      <c r="E93" s="701">
        <f t="shared" si="6"/>
        <v>0</v>
      </c>
      <c r="F93" s="703">
        <f t="shared" si="6"/>
        <v>0</v>
      </c>
    </row>
    <row r="94" spans="1:6" ht="9">
      <c r="A94" s="680" t="s">
        <v>607</v>
      </c>
      <c r="B94" s="682" t="s">
        <v>608</v>
      </c>
      <c r="C94" s="680" t="s">
        <v>10</v>
      </c>
      <c r="D94" s="84"/>
      <c r="E94" s="684">
        <f>D94-D95</f>
        <v>0</v>
      </c>
      <c r="F94" s="686"/>
    </row>
    <row r="95" spans="1:6" ht="9">
      <c r="A95" s="681"/>
      <c r="B95" s="683"/>
      <c r="C95" s="681"/>
      <c r="D95" s="84"/>
      <c r="E95" s="685"/>
      <c r="F95" s="687"/>
    </row>
    <row r="96" spans="1:6" ht="9">
      <c r="A96" s="680" t="s">
        <v>620</v>
      </c>
      <c r="B96" s="682" t="s">
        <v>626</v>
      </c>
      <c r="C96" s="680" t="s">
        <v>11</v>
      </c>
      <c r="D96" s="84"/>
      <c r="E96" s="684">
        <f>D96-D97</f>
        <v>0</v>
      </c>
      <c r="F96" s="686"/>
    </row>
    <row r="97" spans="1:6" ht="9">
      <c r="A97" s="681"/>
      <c r="B97" s="683"/>
      <c r="C97" s="681"/>
      <c r="D97" s="84"/>
      <c r="E97" s="685"/>
      <c r="F97" s="687"/>
    </row>
    <row r="98" spans="1:6" ht="9">
      <c r="A98" s="680" t="s">
        <v>621</v>
      </c>
      <c r="B98" s="682" t="s">
        <v>622</v>
      </c>
      <c r="C98" s="680" t="s">
        <v>12</v>
      </c>
      <c r="D98" s="84">
        <v>896</v>
      </c>
      <c r="E98" s="684">
        <f>D98-D99</f>
        <v>896</v>
      </c>
      <c r="F98" s="686">
        <v>896</v>
      </c>
    </row>
    <row r="99" spans="1:6" ht="9">
      <c r="A99" s="681"/>
      <c r="B99" s="683"/>
      <c r="C99" s="681"/>
      <c r="D99" s="84"/>
      <c r="E99" s="685"/>
      <c r="F99" s="687"/>
    </row>
    <row r="100" spans="1:6" ht="9">
      <c r="A100" s="680" t="s">
        <v>345</v>
      </c>
      <c r="B100" s="682" t="s">
        <v>193</v>
      </c>
      <c r="C100" s="680" t="s">
        <v>13</v>
      </c>
      <c r="D100" s="84"/>
      <c r="E100" s="684">
        <f>D100-D101</f>
        <v>0</v>
      </c>
      <c r="F100" s="686"/>
    </row>
    <row r="101" spans="1:6" ht="9">
      <c r="A101" s="681"/>
      <c r="B101" s="683"/>
      <c r="C101" s="681"/>
      <c r="D101" s="84"/>
      <c r="E101" s="685"/>
      <c r="F101" s="687"/>
    </row>
    <row r="102" spans="1:6" ht="9">
      <c r="A102" s="680" t="s">
        <v>452</v>
      </c>
      <c r="B102" s="682" t="s">
        <v>623</v>
      </c>
      <c r="C102" s="680" t="s">
        <v>14</v>
      </c>
      <c r="D102" s="84"/>
      <c r="E102" s="684">
        <f>D102-D103</f>
        <v>0</v>
      </c>
      <c r="F102" s="686"/>
    </row>
    <row r="103" spans="1:6" ht="9">
      <c r="A103" s="681"/>
      <c r="B103" s="683"/>
      <c r="C103" s="681"/>
      <c r="D103" s="84"/>
      <c r="E103" s="685"/>
      <c r="F103" s="687"/>
    </row>
    <row r="104" spans="1:6" ht="9">
      <c r="A104" s="680" t="s">
        <v>453</v>
      </c>
      <c r="B104" s="682" t="s">
        <v>624</v>
      </c>
      <c r="C104" s="680" t="s">
        <v>15</v>
      </c>
      <c r="D104" s="84"/>
      <c r="E104" s="684">
        <f>D104-D105</f>
        <v>0</v>
      </c>
      <c r="F104" s="686"/>
    </row>
    <row r="105" spans="1:6" ht="9">
      <c r="A105" s="681"/>
      <c r="B105" s="683"/>
      <c r="C105" s="681"/>
      <c r="D105" s="84"/>
      <c r="E105" s="685"/>
      <c r="F105" s="687"/>
    </row>
    <row r="106" spans="1:6" ht="9">
      <c r="A106" s="680" t="s">
        <v>454</v>
      </c>
      <c r="B106" s="688" t="s">
        <v>329</v>
      </c>
      <c r="C106" s="680" t="s">
        <v>16</v>
      </c>
      <c r="D106" s="84"/>
      <c r="E106" s="684">
        <f>D106-D107</f>
        <v>0</v>
      </c>
      <c r="F106" s="686"/>
    </row>
    <row r="107" spans="1:6" ht="9">
      <c r="A107" s="681"/>
      <c r="B107" s="689"/>
      <c r="C107" s="681"/>
      <c r="D107" s="84"/>
      <c r="E107" s="685"/>
      <c r="F107" s="687"/>
    </row>
    <row r="108" spans="1:6" ht="9">
      <c r="A108" s="680" t="s">
        <v>449</v>
      </c>
      <c r="B108" s="688" t="s">
        <v>625</v>
      </c>
      <c r="C108" s="680" t="s">
        <v>526</v>
      </c>
      <c r="D108" s="84"/>
      <c r="E108" s="684">
        <f>D108-D109</f>
        <v>0</v>
      </c>
      <c r="F108" s="686"/>
    </row>
    <row r="109" spans="1:6" ht="9">
      <c r="A109" s="681"/>
      <c r="B109" s="689"/>
      <c r="C109" s="681"/>
      <c r="D109" s="84"/>
      <c r="E109" s="685"/>
      <c r="F109" s="687"/>
    </row>
    <row r="110" spans="1:6" ht="9">
      <c r="A110" s="680" t="s">
        <v>450</v>
      </c>
      <c r="B110" s="688" t="s">
        <v>330</v>
      </c>
      <c r="C110" s="680" t="s">
        <v>528</v>
      </c>
      <c r="D110" s="84"/>
      <c r="E110" s="684">
        <f>D110-D111</f>
        <v>0</v>
      </c>
      <c r="F110" s="686"/>
    </row>
    <row r="111" spans="1:6" ht="9">
      <c r="A111" s="681"/>
      <c r="B111" s="689"/>
      <c r="C111" s="681"/>
      <c r="D111" s="84"/>
      <c r="E111" s="685"/>
      <c r="F111" s="687"/>
    </row>
    <row r="112" spans="1:6" ht="9">
      <c r="A112" s="680" t="s">
        <v>346</v>
      </c>
      <c r="B112" s="688" t="s">
        <v>331</v>
      </c>
      <c r="C112" s="680" t="s">
        <v>529</v>
      </c>
      <c r="D112" s="84"/>
      <c r="E112" s="684">
        <f>D112-D113</f>
        <v>0</v>
      </c>
      <c r="F112" s="686"/>
    </row>
    <row r="113" spans="1:6" ht="9">
      <c r="A113" s="681"/>
      <c r="B113" s="689"/>
      <c r="C113" s="681"/>
      <c r="D113" s="84"/>
      <c r="E113" s="685"/>
      <c r="F113" s="687"/>
    </row>
    <row r="114" spans="1:6" ht="9">
      <c r="A114" s="691" t="s">
        <v>448</v>
      </c>
      <c r="B114" s="694" t="s">
        <v>194</v>
      </c>
      <c r="C114" s="698" t="s">
        <v>530</v>
      </c>
      <c r="D114" s="242">
        <f aca="true" t="shared" si="7" ref="D114:F115">SUM(D116+D124+D126+D128+D130+D132+D134+D136+D138)</f>
        <v>57341</v>
      </c>
      <c r="E114" s="700">
        <f t="shared" si="7"/>
        <v>12831</v>
      </c>
      <c r="F114" s="702">
        <f t="shared" si="7"/>
        <v>12451</v>
      </c>
    </row>
    <row r="115" spans="1:6" ht="9">
      <c r="A115" s="692"/>
      <c r="B115" s="695"/>
      <c r="C115" s="699"/>
      <c r="D115" s="242">
        <f t="shared" si="7"/>
        <v>44510</v>
      </c>
      <c r="E115" s="701">
        <f t="shared" si="7"/>
        <v>0</v>
      </c>
      <c r="F115" s="703">
        <f t="shared" si="7"/>
        <v>0</v>
      </c>
    </row>
    <row r="116" spans="1:6" ht="9">
      <c r="A116" s="691" t="s">
        <v>122</v>
      </c>
      <c r="B116" s="694" t="s">
        <v>796</v>
      </c>
      <c r="C116" s="698" t="s">
        <v>531</v>
      </c>
      <c r="D116" s="242">
        <f aca="true" t="shared" si="8" ref="D116:F117">SUM(D118+D120+D122)</f>
        <v>14255</v>
      </c>
      <c r="E116" s="700">
        <f t="shared" si="8"/>
        <v>12563</v>
      </c>
      <c r="F116" s="702">
        <f t="shared" si="8"/>
        <v>12201</v>
      </c>
    </row>
    <row r="117" spans="1:6" ht="9">
      <c r="A117" s="692"/>
      <c r="B117" s="695"/>
      <c r="C117" s="699"/>
      <c r="D117" s="242">
        <f t="shared" si="8"/>
        <v>1692</v>
      </c>
      <c r="E117" s="701">
        <f t="shared" si="8"/>
        <v>0</v>
      </c>
      <c r="F117" s="703">
        <f t="shared" si="8"/>
        <v>0</v>
      </c>
    </row>
    <row r="118" spans="1:6" ht="9">
      <c r="A118" s="680" t="s">
        <v>607</v>
      </c>
      <c r="B118" s="682" t="s">
        <v>608</v>
      </c>
      <c r="C118" s="680" t="s">
        <v>532</v>
      </c>
      <c r="D118" s="84"/>
      <c r="E118" s="684">
        <f>D118-D119</f>
        <v>0</v>
      </c>
      <c r="F118" s="686"/>
    </row>
    <row r="119" spans="1:6" ht="9">
      <c r="A119" s="681"/>
      <c r="B119" s="683"/>
      <c r="C119" s="681"/>
      <c r="D119" s="84"/>
      <c r="E119" s="685"/>
      <c r="F119" s="687"/>
    </row>
    <row r="120" spans="1:6" ht="9">
      <c r="A120" s="680" t="s">
        <v>620</v>
      </c>
      <c r="B120" s="682" t="s">
        <v>626</v>
      </c>
      <c r="C120" s="680" t="s">
        <v>534</v>
      </c>
      <c r="D120" s="84"/>
      <c r="E120" s="684">
        <f>D120-D121</f>
        <v>0</v>
      </c>
      <c r="F120" s="686"/>
    </row>
    <row r="121" spans="1:6" ht="9">
      <c r="A121" s="681"/>
      <c r="B121" s="683"/>
      <c r="C121" s="681"/>
      <c r="D121" s="84"/>
      <c r="E121" s="685"/>
      <c r="F121" s="687"/>
    </row>
    <row r="122" spans="1:6" ht="9">
      <c r="A122" s="680" t="s">
        <v>621</v>
      </c>
      <c r="B122" s="682" t="s">
        <v>622</v>
      </c>
      <c r="C122" s="680" t="s">
        <v>535</v>
      </c>
      <c r="D122" s="84">
        <v>14255</v>
      </c>
      <c r="E122" s="684">
        <f>D122-D123</f>
        <v>12563</v>
      </c>
      <c r="F122" s="686">
        <v>12201</v>
      </c>
    </row>
    <row r="123" spans="1:6" ht="9">
      <c r="A123" s="681"/>
      <c r="B123" s="683"/>
      <c r="C123" s="681"/>
      <c r="D123" s="84">
        <v>1692</v>
      </c>
      <c r="E123" s="685"/>
      <c r="F123" s="687"/>
    </row>
    <row r="124" spans="1:6" ht="9">
      <c r="A124" s="680" t="s">
        <v>345</v>
      </c>
      <c r="B124" s="682" t="s">
        <v>193</v>
      </c>
      <c r="C124" s="680" t="s">
        <v>164</v>
      </c>
      <c r="D124" s="84"/>
      <c r="E124" s="684">
        <f>D124-D125</f>
        <v>0</v>
      </c>
      <c r="F124" s="686"/>
    </row>
    <row r="125" spans="1:6" ht="9">
      <c r="A125" s="681"/>
      <c r="B125" s="683"/>
      <c r="C125" s="681"/>
      <c r="D125" s="84"/>
      <c r="E125" s="685"/>
      <c r="F125" s="687"/>
    </row>
    <row r="126" spans="1:6" ht="9">
      <c r="A126" s="680" t="s">
        <v>452</v>
      </c>
      <c r="B126" s="682" t="s">
        <v>623</v>
      </c>
      <c r="C126" s="680" t="s">
        <v>165</v>
      </c>
      <c r="D126" s="84"/>
      <c r="E126" s="684">
        <f>D126-D127</f>
        <v>0</v>
      </c>
      <c r="F126" s="686"/>
    </row>
    <row r="127" spans="1:6" ht="9">
      <c r="A127" s="681"/>
      <c r="B127" s="683"/>
      <c r="C127" s="681"/>
      <c r="D127" s="84"/>
      <c r="E127" s="685"/>
      <c r="F127" s="687"/>
    </row>
    <row r="128" spans="1:6" ht="9">
      <c r="A128" s="680" t="s">
        <v>453</v>
      </c>
      <c r="B128" s="682" t="s">
        <v>624</v>
      </c>
      <c r="C128" s="680" t="s">
        <v>166</v>
      </c>
      <c r="D128" s="84"/>
      <c r="E128" s="684">
        <f>D128-D129</f>
        <v>0</v>
      </c>
      <c r="F128" s="686"/>
    </row>
    <row r="129" spans="1:6" ht="9">
      <c r="A129" s="681"/>
      <c r="B129" s="683"/>
      <c r="C129" s="681"/>
      <c r="D129" s="84"/>
      <c r="E129" s="685"/>
      <c r="F129" s="687"/>
    </row>
    <row r="130" spans="1:6" ht="9">
      <c r="A130" s="680" t="s">
        <v>454</v>
      </c>
      <c r="B130" s="688" t="s">
        <v>329</v>
      </c>
      <c r="C130" s="680" t="s">
        <v>167</v>
      </c>
      <c r="D130" s="84"/>
      <c r="E130" s="684">
        <f>D130-D131</f>
        <v>0</v>
      </c>
      <c r="F130" s="686"/>
    </row>
    <row r="131" spans="1:6" ht="9">
      <c r="A131" s="681"/>
      <c r="B131" s="689"/>
      <c r="C131" s="681"/>
      <c r="D131" s="84"/>
      <c r="E131" s="685"/>
      <c r="F131" s="687"/>
    </row>
    <row r="132" spans="1:6" ht="9">
      <c r="A132" s="680" t="s">
        <v>449</v>
      </c>
      <c r="B132" s="688" t="s">
        <v>593</v>
      </c>
      <c r="C132" s="680" t="s">
        <v>627</v>
      </c>
      <c r="D132" s="84"/>
      <c r="E132" s="684">
        <f>D132-D133</f>
        <v>0</v>
      </c>
      <c r="F132" s="686"/>
    </row>
    <row r="133" spans="1:6" ht="9">
      <c r="A133" s="681"/>
      <c r="B133" s="689"/>
      <c r="C133" s="681"/>
      <c r="D133" s="84"/>
      <c r="E133" s="685"/>
      <c r="F133" s="687"/>
    </row>
    <row r="134" spans="1:6" ht="9">
      <c r="A134" s="680" t="s">
        <v>450</v>
      </c>
      <c r="B134" s="688" t="s">
        <v>195</v>
      </c>
      <c r="C134" s="680" t="s">
        <v>628</v>
      </c>
      <c r="D134" s="84"/>
      <c r="E134" s="684">
        <f>D134-D135</f>
        <v>0</v>
      </c>
      <c r="F134" s="686"/>
    </row>
    <row r="135" spans="1:6" ht="9">
      <c r="A135" s="681"/>
      <c r="B135" s="689"/>
      <c r="C135" s="681"/>
      <c r="D135" s="84"/>
      <c r="E135" s="685"/>
      <c r="F135" s="687"/>
    </row>
    <row r="136" spans="1:6" ht="9">
      <c r="A136" s="680" t="s">
        <v>346</v>
      </c>
      <c r="B136" s="682" t="s">
        <v>625</v>
      </c>
      <c r="C136" s="680" t="s">
        <v>629</v>
      </c>
      <c r="D136" s="84"/>
      <c r="E136" s="684">
        <f>D136-D137</f>
        <v>0</v>
      </c>
      <c r="F136" s="686"/>
    </row>
    <row r="137" spans="1:6" ht="9">
      <c r="A137" s="681"/>
      <c r="B137" s="683"/>
      <c r="C137" s="681"/>
      <c r="D137" s="84"/>
      <c r="E137" s="685"/>
      <c r="F137" s="687"/>
    </row>
    <row r="138" spans="1:6" ht="9">
      <c r="A138" s="680" t="s">
        <v>347</v>
      </c>
      <c r="B138" s="688" t="s">
        <v>330</v>
      </c>
      <c r="C138" s="680" t="s">
        <v>630</v>
      </c>
      <c r="D138" s="84">
        <v>43086</v>
      </c>
      <c r="E138" s="684">
        <f>D138-D139</f>
        <v>268</v>
      </c>
      <c r="F138" s="686">
        <v>250</v>
      </c>
    </row>
    <row r="139" spans="1:6" ht="9">
      <c r="A139" s="681"/>
      <c r="B139" s="689"/>
      <c r="C139" s="681"/>
      <c r="D139" s="84">
        <v>42818</v>
      </c>
      <c r="E139" s="685"/>
      <c r="F139" s="687"/>
    </row>
    <row r="140" spans="1:6" ht="9">
      <c r="A140" s="691" t="s">
        <v>479</v>
      </c>
      <c r="B140" s="694" t="s">
        <v>631</v>
      </c>
      <c r="C140" s="698" t="s">
        <v>632</v>
      </c>
      <c r="D140" s="242">
        <f aca="true" t="shared" si="9" ref="D140:F141">SUM(D142+D144+D146+D148)</f>
        <v>0</v>
      </c>
      <c r="E140" s="700">
        <f t="shared" si="9"/>
        <v>0</v>
      </c>
      <c r="F140" s="702">
        <f t="shared" si="9"/>
        <v>0</v>
      </c>
    </row>
    <row r="141" spans="1:6" ht="9">
      <c r="A141" s="692"/>
      <c r="B141" s="695"/>
      <c r="C141" s="699"/>
      <c r="D141" s="242">
        <f t="shared" si="9"/>
        <v>0</v>
      </c>
      <c r="E141" s="701">
        <f t="shared" si="9"/>
        <v>0</v>
      </c>
      <c r="F141" s="703">
        <f t="shared" si="9"/>
        <v>0</v>
      </c>
    </row>
    <row r="142" spans="1:6" ht="9">
      <c r="A142" s="680" t="s">
        <v>123</v>
      </c>
      <c r="B142" s="682" t="s">
        <v>633</v>
      </c>
      <c r="C142" s="680" t="s">
        <v>634</v>
      </c>
      <c r="D142" s="84"/>
      <c r="E142" s="684">
        <f>D142-D143</f>
        <v>0</v>
      </c>
      <c r="F142" s="686"/>
    </row>
    <row r="143" spans="1:6" ht="9">
      <c r="A143" s="681"/>
      <c r="B143" s="683"/>
      <c r="C143" s="681"/>
      <c r="D143" s="84"/>
      <c r="E143" s="685"/>
      <c r="F143" s="687"/>
    </row>
    <row r="144" spans="1:6" ht="9">
      <c r="A144" s="680" t="s">
        <v>345</v>
      </c>
      <c r="B144" s="682" t="s">
        <v>635</v>
      </c>
      <c r="C144" s="680" t="s">
        <v>636</v>
      </c>
      <c r="D144" s="84"/>
      <c r="E144" s="684">
        <f>D144-D145</f>
        <v>0</v>
      </c>
      <c r="F144" s="686"/>
    </row>
    <row r="145" spans="1:6" ht="9">
      <c r="A145" s="681"/>
      <c r="B145" s="683"/>
      <c r="C145" s="681"/>
      <c r="D145" s="84"/>
      <c r="E145" s="685"/>
      <c r="F145" s="687"/>
    </row>
    <row r="146" spans="1:6" ht="9">
      <c r="A146" s="680" t="s">
        <v>452</v>
      </c>
      <c r="B146" s="682" t="s">
        <v>797</v>
      </c>
      <c r="C146" s="680" t="s">
        <v>637</v>
      </c>
      <c r="D146" s="84"/>
      <c r="E146" s="684">
        <f>D146-D147</f>
        <v>0</v>
      </c>
      <c r="F146" s="686"/>
    </row>
    <row r="147" spans="1:6" ht="9">
      <c r="A147" s="681"/>
      <c r="B147" s="683"/>
      <c r="C147" s="681"/>
      <c r="D147" s="84"/>
      <c r="E147" s="685"/>
      <c r="F147" s="687"/>
    </row>
    <row r="148" spans="1:6" ht="9">
      <c r="A148" s="680" t="s">
        <v>453</v>
      </c>
      <c r="B148" s="682" t="s">
        <v>334</v>
      </c>
      <c r="C148" s="680" t="s">
        <v>638</v>
      </c>
      <c r="D148" s="84"/>
      <c r="E148" s="684">
        <f>D148-D149</f>
        <v>0</v>
      </c>
      <c r="F148" s="686"/>
    </row>
    <row r="149" spans="1:6" ht="9">
      <c r="A149" s="681"/>
      <c r="B149" s="683"/>
      <c r="C149" s="681"/>
      <c r="D149" s="84"/>
      <c r="E149" s="685"/>
      <c r="F149" s="687"/>
    </row>
    <row r="150" spans="1:6" ht="9">
      <c r="A150" s="691" t="s">
        <v>640</v>
      </c>
      <c r="B150" s="694" t="s">
        <v>768</v>
      </c>
      <c r="C150" s="698" t="s">
        <v>639</v>
      </c>
      <c r="D150" s="242">
        <f aca="true" t="shared" si="10" ref="D150:F151">SUM(D152+D154)</f>
        <v>77862</v>
      </c>
      <c r="E150" s="700">
        <f t="shared" si="10"/>
        <v>77862</v>
      </c>
      <c r="F150" s="702">
        <f t="shared" si="10"/>
        <v>80459</v>
      </c>
    </row>
    <row r="151" spans="1:6" ht="9">
      <c r="A151" s="692"/>
      <c r="B151" s="695"/>
      <c r="C151" s="699"/>
      <c r="D151" s="242">
        <f t="shared" si="10"/>
        <v>0</v>
      </c>
      <c r="E151" s="701">
        <f t="shared" si="10"/>
        <v>0</v>
      </c>
      <c r="F151" s="703">
        <f t="shared" si="10"/>
        <v>0</v>
      </c>
    </row>
    <row r="152" spans="1:6" ht="9">
      <c r="A152" s="696" t="s">
        <v>135</v>
      </c>
      <c r="B152" s="688" t="s">
        <v>333</v>
      </c>
      <c r="C152" s="680" t="s">
        <v>641</v>
      </c>
      <c r="D152" s="84">
        <v>6499</v>
      </c>
      <c r="E152" s="684">
        <f>D152-D153</f>
        <v>6499</v>
      </c>
      <c r="F152" s="686">
        <v>6084</v>
      </c>
    </row>
    <row r="153" spans="1:6" ht="9">
      <c r="A153" s="697"/>
      <c r="B153" s="689"/>
      <c r="C153" s="681"/>
      <c r="D153" s="84"/>
      <c r="E153" s="685"/>
      <c r="F153" s="687"/>
    </row>
    <row r="154" spans="1:6" ht="9">
      <c r="A154" s="680" t="s">
        <v>345</v>
      </c>
      <c r="B154" s="688" t="s">
        <v>332</v>
      </c>
      <c r="C154" s="680" t="s">
        <v>642</v>
      </c>
      <c r="D154" s="84">
        <v>71363</v>
      </c>
      <c r="E154" s="684">
        <f>D154-D155</f>
        <v>71363</v>
      </c>
      <c r="F154" s="686">
        <v>74375</v>
      </c>
    </row>
    <row r="155" spans="1:6" ht="9">
      <c r="A155" s="681"/>
      <c r="B155" s="689"/>
      <c r="C155" s="681"/>
      <c r="D155" s="84"/>
      <c r="E155" s="685"/>
      <c r="F155" s="687"/>
    </row>
    <row r="156" spans="1:6" ht="9">
      <c r="A156" s="691" t="s">
        <v>451</v>
      </c>
      <c r="B156" s="694" t="s">
        <v>196</v>
      </c>
      <c r="C156" s="698" t="s">
        <v>643</v>
      </c>
      <c r="D156" s="242">
        <f aca="true" t="shared" si="11" ref="D156:F157">SUM(D158+D160+D162+D164)</f>
        <v>12046</v>
      </c>
      <c r="E156" s="700">
        <f t="shared" si="11"/>
        <v>12046</v>
      </c>
      <c r="F156" s="702">
        <f t="shared" si="11"/>
        <v>8917</v>
      </c>
    </row>
    <row r="157" spans="1:6" ht="9">
      <c r="A157" s="692"/>
      <c r="B157" s="695"/>
      <c r="C157" s="699"/>
      <c r="D157" s="242">
        <f t="shared" si="11"/>
        <v>0</v>
      </c>
      <c r="E157" s="701">
        <f t="shared" si="11"/>
        <v>0</v>
      </c>
      <c r="F157" s="703">
        <f t="shared" si="11"/>
        <v>0</v>
      </c>
    </row>
    <row r="158" spans="1:6" ht="9">
      <c r="A158" s="696" t="s">
        <v>129</v>
      </c>
      <c r="B158" s="688" t="s">
        <v>125</v>
      </c>
      <c r="C158" s="680" t="s">
        <v>644</v>
      </c>
      <c r="D158" s="84">
        <v>561</v>
      </c>
      <c r="E158" s="684">
        <f>D158-D159</f>
        <v>561</v>
      </c>
      <c r="F158" s="686">
        <v>1043</v>
      </c>
    </row>
    <row r="159" spans="1:6" ht="9">
      <c r="A159" s="697"/>
      <c r="B159" s="689"/>
      <c r="C159" s="681"/>
      <c r="D159" s="84"/>
      <c r="E159" s="685"/>
      <c r="F159" s="687"/>
    </row>
    <row r="160" spans="1:6" ht="9">
      <c r="A160" s="680" t="s">
        <v>345</v>
      </c>
      <c r="B160" s="688" t="s">
        <v>126</v>
      </c>
      <c r="C160" s="680" t="s">
        <v>645</v>
      </c>
      <c r="D160" s="84">
        <v>6351</v>
      </c>
      <c r="E160" s="684">
        <f>D160-D161</f>
        <v>6351</v>
      </c>
      <c r="F160" s="686">
        <v>6004</v>
      </c>
    </row>
    <row r="161" spans="1:6" ht="9">
      <c r="A161" s="681"/>
      <c r="B161" s="689"/>
      <c r="C161" s="681"/>
      <c r="D161" s="84"/>
      <c r="E161" s="685"/>
      <c r="F161" s="687"/>
    </row>
    <row r="162" spans="1:6" ht="9">
      <c r="A162" s="680" t="s">
        <v>452</v>
      </c>
      <c r="B162" s="688" t="s">
        <v>127</v>
      </c>
      <c r="C162" s="680" t="s">
        <v>646</v>
      </c>
      <c r="D162" s="84"/>
      <c r="E162" s="684">
        <f>D162-D163</f>
        <v>0</v>
      </c>
      <c r="F162" s="686"/>
    </row>
    <row r="163" spans="1:6" ht="9">
      <c r="A163" s="681"/>
      <c r="B163" s="689"/>
      <c r="C163" s="681"/>
      <c r="D163" s="84"/>
      <c r="E163" s="685"/>
      <c r="F163" s="687"/>
    </row>
    <row r="164" spans="1:6" ht="9">
      <c r="A164" s="680" t="s">
        <v>453</v>
      </c>
      <c r="B164" s="688" t="s">
        <v>128</v>
      </c>
      <c r="C164" s="680" t="s">
        <v>647</v>
      </c>
      <c r="D164" s="84">
        <v>5134</v>
      </c>
      <c r="E164" s="684">
        <f>D164-D165</f>
        <v>5134</v>
      </c>
      <c r="F164" s="686">
        <v>1870</v>
      </c>
    </row>
    <row r="165" spans="1:6" ht="9">
      <c r="A165" s="681"/>
      <c r="B165" s="689"/>
      <c r="C165" s="681"/>
      <c r="D165" s="84"/>
      <c r="E165" s="685"/>
      <c r="F165" s="687"/>
    </row>
    <row r="166" spans="4:6" ht="9">
      <c r="D166" s="55"/>
      <c r="E166" s="55"/>
      <c r="F166" s="55"/>
    </row>
    <row r="167" spans="4:6" ht="9">
      <c r="D167" s="55"/>
      <c r="E167" s="55"/>
      <c r="F167" s="55"/>
    </row>
    <row r="168" spans="4:6" ht="9">
      <c r="D168" s="55"/>
      <c r="E168" s="55"/>
      <c r="F168" s="55"/>
    </row>
    <row r="169" spans="4:6" ht="9">
      <c r="D169" s="55"/>
      <c r="E169" s="55"/>
      <c r="F169" s="55"/>
    </row>
    <row r="170" spans="4:6" ht="9">
      <c r="D170" s="55"/>
      <c r="E170" s="55"/>
      <c r="F170" s="55"/>
    </row>
    <row r="171" spans="4:6" ht="9">
      <c r="D171" s="55"/>
      <c r="E171" s="55"/>
      <c r="F171" s="55"/>
    </row>
    <row r="172" spans="4:6" ht="9">
      <c r="D172" s="55"/>
      <c r="E172" s="55"/>
      <c r="F172" s="55"/>
    </row>
    <row r="173" spans="4:6" ht="9">
      <c r="D173" s="55"/>
      <c r="E173" s="55"/>
      <c r="F173" s="55"/>
    </row>
    <row r="174" spans="4:6" ht="9">
      <c r="D174" s="55"/>
      <c r="E174" s="55"/>
      <c r="F174" s="55"/>
    </row>
    <row r="175" spans="4:6" ht="9">
      <c r="D175" s="55"/>
      <c r="E175" s="55"/>
      <c r="F175" s="55"/>
    </row>
    <row r="176" spans="4:6" ht="9">
      <c r="D176" s="55"/>
      <c r="E176" s="55"/>
      <c r="F176" s="55"/>
    </row>
    <row r="177" spans="4:6" ht="9">
      <c r="D177" s="55"/>
      <c r="E177" s="55"/>
      <c r="F177" s="55"/>
    </row>
    <row r="178" spans="4:6" ht="9">
      <c r="D178" s="55"/>
      <c r="E178" s="55"/>
      <c r="F178" s="55"/>
    </row>
    <row r="179" spans="4:6" ht="9">
      <c r="D179" s="55"/>
      <c r="E179" s="55"/>
      <c r="F179" s="55"/>
    </row>
    <row r="180" spans="4:6" ht="9">
      <c r="D180" s="55"/>
      <c r="E180" s="55"/>
      <c r="F180" s="55"/>
    </row>
    <row r="181" spans="4:6" ht="9">
      <c r="D181" s="55"/>
      <c r="E181" s="55"/>
      <c r="F181" s="55"/>
    </row>
    <row r="182" spans="4:6" ht="9">
      <c r="D182" s="55"/>
      <c r="E182" s="55"/>
      <c r="F182" s="55"/>
    </row>
    <row r="183" spans="4:6" ht="9">
      <c r="D183" s="55"/>
      <c r="E183" s="55"/>
      <c r="F183" s="55"/>
    </row>
    <row r="184" spans="4:6" ht="9">
      <c r="D184" s="55"/>
      <c r="E184" s="55"/>
      <c r="F184" s="55"/>
    </row>
    <row r="185" spans="4:6" ht="9">
      <c r="D185" s="55"/>
      <c r="E185" s="55"/>
      <c r="F185" s="55"/>
    </row>
    <row r="186" spans="4:6" ht="9">
      <c r="D186" s="55"/>
      <c r="E186" s="55"/>
      <c r="F186" s="55"/>
    </row>
    <row r="187" spans="4:6" ht="9">
      <c r="D187" s="55"/>
      <c r="E187" s="55"/>
      <c r="F187" s="55"/>
    </row>
    <row r="188" spans="4:6" ht="9">
      <c r="D188" s="55"/>
      <c r="E188" s="55"/>
      <c r="F188" s="55"/>
    </row>
    <row r="189" spans="4:6" ht="9">
      <c r="D189" s="55"/>
      <c r="E189" s="55"/>
      <c r="F189" s="55"/>
    </row>
    <row r="190" spans="4:6" ht="9">
      <c r="D190" s="55"/>
      <c r="E190" s="55"/>
      <c r="F190" s="55"/>
    </row>
    <row r="191" spans="4:6" ht="9">
      <c r="D191" s="55"/>
      <c r="E191" s="55"/>
      <c r="F191" s="55"/>
    </row>
    <row r="192" spans="4:6" ht="9">
      <c r="D192" s="55"/>
      <c r="E192" s="55"/>
      <c r="F192" s="55"/>
    </row>
    <row r="193" spans="4:6" ht="9">
      <c r="D193" s="55"/>
      <c r="E193" s="55"/>
      <c r="F193" s="55"/>
    </row>
    <row r="194" spans="4:6" ht="9">
      <c r="D194" s="55"/>
      <c r="E194" s="55"/>
      <c r="F194" s="55"/>
    </row>
    <row r="195" spans="4:6" ht="9">
      <c r="D195" s="55"/>
      <c r="E195" s="55"/>
      <c r="F195" s="55"/>
    </row>
    <row r="196" spans="4:6" ht="9">
      <c r="D196" s="55"/>
      <c r="E196" s="55"/>
      <c r="F196" s="55"/>
    </row>
    <row r="197" spans="4:6" ht="9">
      <c r="D197" s="55"/>
      <c r="E197" s="55"/>
      <c r="F197" s="55"/>
    </row>
    <row r="198" spans="4:6" ht="9">
      <c r="D198" s="55"/>
      <c r="E198" s="55"/>
      <c r="F198" s="55"/>
    </row>
    <row r="199" spans="4:6" ht="9">
      <c r="D199" s="55"/>
      <c r="E199" s="55"/>
      <c r="F199" s="55"/>
    </row>
    <row r="200" spans="4:6" ht="9">
      <c r="D200" s="55"/>
      <c r="E200" s="55"/>
      <c r="F200" s="55"/>
    </row>
    <row r="201" spans="4:6" ht="9">
      <c r="D201" s="55"/>
      <c r="E201" s="55"/>
      <c r="F201" s="55"/>
    </row>
    <row r="202" spans="4:6" ht="9">
      <c r="D202" s="55"/>
      <c r="E202" s="55"/>
      <c r="F202" s="55"/>
    </row>
    <row r="203" spans="4:6" ht="9">
      <c r="D203" s="55"/>
      <c r="E203" s="55"/>
      <c r="F203" s="55"/>
    </row>
    <row r="204" spans="4:6" ht="9">
      <c r="D204" s="55"/>
      <c r="E204" s="55"/>
      <c r="F204" s="55"/>
    </row>
    <row r="205" spans="4:6" ht="9">
      <c r="D205" s="55"/>
      <c r="E205" s="55"/>
      <c r="F205" s="55"/>
    </row>
    <row r="206" spans="4:6" ht="9">
      <c r="D206" s="55"/>
      <c r="E206" s="55"/>
      <c r="F206" s="55"/>
    </row>
    <row r="207" spans="4:6" ht="9">
      <c r="D207" s="55"/>
      <c r="E207" s="55"/>
      <c r="F207" s="55"/>
    </row>
    <row r="208" spans="4:6" ht="9">
      <c r="D208" s="55"/>
      <c r="E208" s="55"/>
      <c r="F208" s="55"/>
    </row>
    <row r="209" spans="4:6" ht="9">
      <c r="D209" s="55"/>
      <c r="E209" s="55"/>
      <c r="F209" s="55"/>
    </row>
    <row r="210" spans="4:6" ht="9">
      <c r="D210" s="55"/>
      <c r="E210" s="55"/>
      <c r="F210" s="55"/>
    </row>
    <row r="211" spans="4:6" ht="9">
      <c r="D211" s="55"/>
      <c r="E211" s="55"/>
      <c r="F211" s="55"/>
    </row>
    <row r="212" spans="4:6" ht="9">
      <c r="D212" s="55"/>
      <c r="E212" s="55"/>
      <c r="F212" s="55"/>
    </row>
    <row r="213" spans="4:6" ht="9">
      <c r="D213" s="55"/>
      <c r="E213" s="55"/>
      <c r="F213" s="55"/>
    </row>
    <row r="214" spans="4:6" ht="9">
      <c r="D214" s="55"/>
      <c r="E214" s="55"/>
      <c r="F214" s="55"/>
    </row>
    <row r="215" spans="4:6" ht="9">
      <c r="D215" s="55"/>
      <c r="E215" s="55"/>
      <c r="F215" s="55"/>
    </row>
    <row r="216" spans="4:6" ht="9">
      <c r="D216" s="55"/>
      <c r="E216" s="55"/>
      <c r="F216" s="55"/>
    </row>
    <row r="217" spans="4:6" ht="9">
      <c r="D217" s="55"/>
      <c r="E217" s="55"/>
      <c r="F217" s="55"/>
    </row>
    <row r="218" spans="4:6" ht="9">
      <c r="D218" s="55"/>
      <c r="E218" s="55"/>
      <c r="F218" s="55"/>
    </row>
    <row r="219" spans="4:6" ht="9">
      <c r="D219" s="55"/>
      <c r="E219" s="55"/>
      <c r="F219" s="55"/>
    </row>
    <row r="220" spans="4:6" ht="9">
      <c r="D220" s="55"/>
      <c r="E220" s="55"/>
      <c r="F220" s="55"/>
    </row>
    <row r="221" spans="4:6" ht="9">
      <c r="D221" s="55"/>
      <c r="E221" s="55"/>
      <c r="F221" s="55"/>
    </row>
    <row r="222" spans="4:6" ht="9">
      <c r="D222" s="55"/>
      <c r="E222" s="55"/>
      <c r="F222" s="55"/>
    </row>
    <row r="223" spans="4:6" ht="9">
      <c r="D223" s="55"/>
      <c r="E223" s="55"/>
      <c r="F223" s="55"/>
    </row>
    <row r="224" spans="4:6" ht="9">
      <c r="D224" s="55"/>
      <c r="E224" s="55"/>
      <c r="F224" s="55"/>
    </row>
    <row r="225" spans="4:6" ht="9">
      <c r="D225" s="55"/>
      <c r="E225" s="55"/>
      <c r="F225" s="55"/>
    </row>
    <row r="226" spans="4:6" ht="9">
      <c r="D226" s="55"/>
      <c r="E226" s="55"/>
      <c r="F226" s="55"/>
    </row>
    <row r="227" spans="4:6" ht="9">
      <c r="D227" s="55"/>
      <c r="E227" s="55"/>
      <c r="F227" s="55"/>
    </row>
    <row r="228" spans="4:6" ht="9">
      <c r="D228" s="55"/>
      <c r="E228" s="55"/>
      <c r="F228" s="55"/>
    </row>
    <row r="229" spans="4:6" ht="9">
      <c r="D229" s="55"/>
      <c r="E229" s="55"/>
      <c r="F229" s="55"/>
    </row>
    <row r="230" spans="4:6" ht="9">
      <c r="D230" s="55"/>
      <c r="E230" s="55"/>
      <c r="F230" s="55"/>
    </row>
    <row r="231" spans="4:6" ht="9">
      <c r="D231" s="55"/>
      <c r="E231" s="55"/>
      <c r="F231" s="55"/>
    </row>
    <row r="232" spans="4:6" ht="9">
      <c r="D232" s="55"/>
      <c r="E232" s="55"/>
      <c r="F232" s="55"/>
    </row>
    <row r="233" spans="4:6" ht="9">
      <c r="D233" s="55"/>
      <c r="E233" s="55"/>
      <c r="F233" s="55"/>
    </row>
    <row r="234" spans="4:6" ht="9">
      <c r="D234" s="55"/>
      <c r="E234" s="55"/>
      <c r="F234" s="55"/>
    </row>
    <row r="235" spans="4:6" ht="9">
      <c r="D235" s="55"/>
      <c r="E235" s="55"/>
      <c r="F235" s="55"/>
    </row>
    <row r="236" spans="4:6" ht="9">
      <c r="D236" s="55"/>
      <c r="E236" s="55"/>
      <c r="F236" s="55"/>
    </row>
    <row r="237" spans="4:6" ht="9">
      <c r="D237" s="55"/>
      <c r="E237" s="55"/>
      <c r="F237" s="55"/>
    </row>
    <row r="238" spans="4:6" ht="9">
      <c r="D238" s="55"/>
      <c r="E238" s="55"/>
      <c r="F238" s="55"/>
    </row>
    <row r="239" spans="4:6" ht="9">
      <c r="D239" s="55"/>
      <c r="E239" s="55"/>
      <c r="F239" s="55"/>
    </row>
    <row r="240" spans="4:6" ht="9">
      <c r="D240" s="55"/>
      <c r="E240" s="55"/>
      <c r="F240" s="55"/>
    </row>
    <row r="241" spans="4:6" ht="9">
      <c r="D241" s="55"/>
      <c r="E241" s="55"/>
      <c r="F241" s="55"/>
    </row>
    <row r="242" spans="4:6" ht="9">
      <c r="D242" s="55"/>
      <c r="E242" s="55"/>
      <c r="F242" s="55"/>
    </row>
    <row r="243" spans="4:6" ht="9">
      <c r="D243" s="55"/>
      <c r="E243" s="55"/>
      <c r="F243" s="55"/>
    </row>
    <row r="244" spans="4:6" ht="9">
      <c r="D244" s="55"/>
      <c r="E244" s="55"/>
      <c r="F244" s="55"/>
    </row>
    <row r="245" spans="4:6" ht="9">
      <c r="D245" s="55"/>
      <c r="E245" s="55"/>
      <c r="F245" s="55"/>
    </row>
    <row r="246" spans="4:6" ht="9">
      <c r="D246" s="55"/>
      <c r="E246" s="55"/>
      <c r="F246" s="55"/>
    </row>
    <row r="247" spans="4:6" ht="9">
      <c r="D247" s="55"/>
      <c r="E247" s="55"/>
      <c r="F247" s="55"/>
    </row>
    <row r="248" spans="4:6" ht="9">
      <c r="D248" s="55"/>
      <c r="E248" s="55"/>
      <c r="F248" s="55"/>
    </row>
    <row r="249" spans="4:6" ht="9">
      <c r="D249" s="55"/>
      <c r="E249" s="55"/>
      <c r="F249" s="55"/>
    </row>
    <row r="250" spans="4:6" ht="9">
      <c r="D250" s="55"/>
      <c r="E250" s="55"/>
      <c r="F250" s="55"/>
    </row>
    <row r="251" spans="4:6" ht="9">
      <c r="D251" s="55"/>
      <c r="E251" s="55"/>
      <c r="F251" s="55"/>
    </row>
    <row r="252" spans="4:6" ht="9">
      <c r="D252" s="55"/>
      <c r="E252" s="55"/>
      <c r="F252" s="55"/>
    </row>
    <row r="253" spans="4:6" ht="9">
      <c r="D253" s="55"/>
      <c r="E253" s="55"/>
      <c r="F253" s="55"/>
    </row>
    <row r="254" spans="4:6" ht="9">
      <c r="D254" s="55"/>
      <c r="E254" s="55"/>
      <c r="F254" s="55"/>
    </row>
    <row r="255" spans="4:6" ht="9">
      <c r="D255" s="55"/>
      <c r="E255" s="55"/>
      <c r="F255" s="55"/>
    </row>
    <row r="256" spans="4:6" ht="9">
      <c r="D256" s="55"/>
      <c r="E256" s="55"/>
      <c r="F256" s="55"/>
    </row>
    <row r="257" spans="4:6" ht="9">
      <c r="D257" s="55"/>
      <c r="E257" s="55"/>
      <c r="F257" s="55"/>
    </row>
    <row r="258" spans="4:6" ht="9">
      <c r="D258" s="55"/>
      <c r="E258" s="55"/>
      <c r="F258" s="55"/>
    </row>
    <row r="259" spans="4:6" ht="9">
      <c r="D259" s="55"/>
      <c r="E259" s="55"/>
      <c r="F259" s="55"/>
    </row>
    <row r="260" spans="4:6" ht="9">
      <c r="D260" s="55"/>
      <c r="E260" s="55"/>
      <c r="F260" s="55"/>
    </row>
    <row r="261" spans="4:6" ht="9">
      <c r="D261" s="55"/>
      <c r="E261" s="55"/>
      <c r="F261" s="55"/>
    </row>
    <row r="262" spans="4:6" ht="9">
      <c r="D262" s="55"/>
      <c r="E262" s="55"/>
      <c r="F262" s="55"/>
    </row>
    <row r="263" spans="4:6" ht="9">
      <c r="D263" s="55"/>
      <c r="E263" s="55"/>
      <c r="F263" s="55"/>
    </row>
    <row r="264" spans="4:6" ht="9">
      <c r="D264" s="55"/>
      <c r="E264" s="55"/>
      <c r="F264" s="55"/>
    </row>
    <row r="265" spans="4:6" ht="9">
      <c r="D265" s="55"/>
      <c r="E265" s="55"/>
      <c r="F265" s="55"/>
    </row>
    <row r="266" spans="4:6" ht="9">
      <c r="D266" s="55"/>
      <c r="E266" s="55"/>
      <c r="F266" s="55"/>
    </row>
    <row r="267" spans="4:6" ht="9">
      <c r="D267" s="55"/>
      <c r="E267" s="55"/>
      <c r="F267" s="55"/>
    </row>
    <row r="268" spans="4:6" ht="9">
      <c r="D268" s="55"/>
      <c r="E268" s="55"/>
      <c r="F268" s="55"/>
    </row>
    <row r="269" spans="4:6" ht="9">
      <c r="D269" s="55"/>
      <c r="E269" s="55"/>
      <c r="F269" s="55"/>
    </row>
    <row r="270" spans="4:6" ht="9">
      <c r="D270" s="55"/>
      <c r="E270" s="55"/>
      <c r="F270" s="55"/>
    </row>
    <row r="271" spans="4:6" ht="9">
      <c r="D271" s="55"/>
      <c r="E271" s="55"/>
      <c r="F271" s="55"/>
    </row>
    <row r="272" spans="4:6" ht="9">
      <c r="D272" s="55"/>
      <c r="E272" s="55"/>
      <c r="F272" s="55"/>
    </row>
    <row r="273" spans="4:6" ht="9">
      <c r="D273" s="55"/>
      <c r="E273" s="55"/>
      <c r="F273" s="55"/>
    </row>
    <row r="274" spans="4:6" ht="9">
      <c r="D274" s="55"/>
      <c r="E274" s="55"/>
      <c r="F274" s="55"/>
    </row>
    <row r="275" spans="4:6" ht="9">
      <c r="D275" s="55"/>
      <c r="E275" s="55"/>
      <c r="F275" s="55"/>
    </row>
    <row r="276" spans="4:6" ht="9">
      <c r="D276" s="55"/>
      <c r="E276" s="55"/>
      <c r="F276" s="55"/>
    </row>
    <row r="277" spans="4:6" ht="9">
      <c r="D277" s="55"/>
      <c r="E277" s="55"/>
      <c r="F277" s="55"/>
    </row>
    <row r="278" spans="4:6" ht="9">
      <c r="D278" s="55"/>
      <c r="E278" s="55"/>
      <c r="F278" s="55"/>
    </row>
    <row r="279" spans="4:6" ht="9">
      <c r="D279" s="55"/>
      <c r="E279" s="55"/>
      <c r="F279" s="55"/>
    </row>
    <row r="280" spans="4:6" ht="9">
      <c r="D280" s="55"/>
      <c r="E280" s="55"/>
      <c r="F280" s="55"/>
    </row>
    <row r="281" spans="4:6" ht="9">
      <c r="D281" s="55"/>
      <c r="E281" s="55"/>
      <c r="F281" s="55"/>
    </row>
    <row r="282" spans="4:6" ht="9">
      <c r="D282" s="55"/>
      <c r="E282" s="55"/>
      <c r="F282" s="55"/>
    </row>
    <row r="283" spans="4:6" ht="9">
      <c r="D283" s="55"/>
      <c r="E283" s="55"/>
      <c r="F283" s="55"/>
    </row>
    <row r="284" spans="4:6" ht="9">
      <c r="D284" s="55"/>
      <c r="E284" s="55"/>
      <c r="F284" s="55"/>
    </row>
    <row r="285" spans="4:6" ht="9">
      <c r="D285" s="55"/>
      <c r="E285" s="55"/>
      <c r="F285" s="55"/>
    </row>
    <row r="286" spans="4:6" ht="9">
      <c r="D286" s="55"/>
      <c r="E286" s="55"/>
      <c r="F286" s="55"/>
    </row>
    <row r="287" spans="4:6" ht="9">
      <c r="D287" s="55"/>
      <c r="E287" s="55"/>
      <c r="F287" s="55"/>
    </row>
    <row r="288" spans="4:6" ht="9">
      <c r="D288" s="55"/>
      <c r="E288" s="55"/>
      <c r="F288" s="55"/>
    </row>
    <row r="289" spans="4:6" ht="9">
      <c r="D289" s="55"/>
      <c r="E289" s="55"/>
      <c r="F289" s="55"/>
    </row>
    <row r="290" spans="4:6" ht="9">
      <c r="D290" s="55"/>
      <c r="E290" s="55"/>
      <c r="F290" s="55"/>
    </row>
    <row r="291" spans="4:6" ht="9">
      <c r="D291" s="55"/>
      <c r="E291" s="55"/>
      <c r="F291" s="55"/>
    </row>
    <row r="292" spans="4:6" ht="9">
      <c r="D292" s="55"/>
      <c r="E292" s="55"/>
      <c r="F292" s="55"/>
    </row>
    <row r="293" spans="4:6" ht="9">
      <c r="D293" s="55"/>
      <c r="E293" s="55"/>
      <c r="F293" s="55"/>
    </row>
    <row r="294" spans="4:6" ht="9">
      <c r="D294" s="55"/>
      <c r="E294" s="55"/>
      <c r="F294" s="55"/>
    </row>
    <row r="295" spans="4:6" ht="9">
      <c r="D295" s="55"/>
      <c r="E295" s="55"/>
      <c r="F295" s="55"/>
    </row>
    <row r="296" spans="4:6" ht="9">
      <c r="D296" s="55"/>
      <c r="E296" s="55"/>
      <c r="F296" s="55"/>
    </row>
    <row r="297" spans="4:6" ht="9">
      <c r="D297" s="55"/>
      <c r="E297" s="55"/>
      <c r="F297" s="55"/>
    </row>
    <row r="298" spans="4:6" ht="9">
      <c r="D298" s="55"/>
      <c r="E298" s="55"/>
      <c r="F298" s="55"/>
    </row>
    <row r="299" spans="4:6" ht="9">
      <c r="D299" s="55"/>
      <c r="E299" s="55"/>
      <c r="F299" s="55"/>
    </row>
    <row r="300" spans="4:6" ht="9">
      <c r="D300" s="55"/>
      <c r="E300" s="55"/>
      <c r="F300" s="55"/>
    </row>
    <row r="301" spans="4:6" ht="9">
      <c r="D301" s="55"/>
      <c r="E301" s="55"/>
      <c r="F301" s="55"/>
    </row>
    <row r="302" spans="4:6" ht="9">
      <c r="D302" s="55"/>
      <c r="E302" s="55"/>
      <c r="F302" s="55"/>
    </row>
    <row r="303" spans="4:6" ht="9">
      <c r="D303" s="55"/>
      <c r="E303" s="55"/>
      <c r="F303" s="55"/>
    </row>
    <row r="304" spans="4:6" ht="9">
      <c r="D304" s="55"/>
      <c r="E304" s="55"/>
      <c r="F304" s="55"/>
    </row>
    <row r="305" spans="4:6" ht="9">
      <c r="D305" s="55"/>
      <c r="E305" s="55"/>
      <c r="F305" s="55"/>
    </row>
    <row r="306" spans="4:6" ht="9">
      <c r="D306" s="55"/>
      <c r="E306" s="55"/>
      <c r="F306" s="55"/>
    </row>
    <row r="307" spans="4:6" ht="9">
      <c r="D307" s="55"/>
      <c r="E307" s="55"/>
      <c r="F307" s="55"/>
    </row>
    <row r="308" spans="4:6" ht="9">
      <c r="D308" s="55"/>
      <c r="E308" s="55"/>
      <c r="F308" s="55"/>
    </row>
    <row r="309" spans="4:6" ht="9">
      <c r="D309" s="55"/>
      <c r="E309" s="55"/>
      <c r="F309" s="55"/>
    </row>
    <row r="310" spans="4:6" ht="9">
      <c r="D310" s="55"/>
      <c r="E310" s="55"/>
      <c r="F310" s="55"/>
    </row>
    <row r="311" spans="4:6" ht="9">
      <c r="D311" s="55"/>
      <c r="E311" s="55"/>
      <c r="F311" s="55"/>
    </row>
    <row r="312" spans="4:6" ht="9">
      <c r="D312" s="55"/>
      <c r="E312" s="55"/>
      <c r="F312" s="55"/>
    </row>
    <row r="313" spans="4:6" ht="9">
      <c r="D313" s="55"/>
      <c r="E313" s="55"/>
      <c r="F313" s="55"/>
    </row>
    <row r="314" spans="4:6" ht="9">
      <c r="D314" s="55"/>
      <c r="E314" s="55"/>
      <c r="F314" s="55"/>
    </row>
    <row r="315" spans="4:6" ht="9">
      <c r="D315" s="55"/>
      <c r="E315" s="55"/>
      <c r="F315" s="55"/>
    </row>
    <row r="316" spans="4:6" ht="9">
      <c r="D316" s="55"/>
      <c r="E316" s="55"/>
      <c r="F316" s="55"/>
    </row>
    <row r="317" spans="4:6" ht="9">
      <c r="D317" s="55"/>
      <c r="E317" s="55"/>
      <c r="F317" s="55"/>
    </row>
    <row r="318" spans="4:6" ht="9">
      <c r="D318" s="55"/>
      <c r="E318" s="55"/>
      <c r="F318" s="55"/>
    </row>
    <row r="319" spans="4:6" ht="9">
      <c r="D319" s="55"/>
      <c r="E319" s="55"/>
      <c r="F319" s="55"/>
    </row>
    <row r="320" spans="4:6" ht="9">
      <c r="D320" s="55"/>
      <c r="E320" s="55"/>
      <c r="F320" s="55"/>
    </row>
    <row r="321" spans="4:6" ht="9">
      <c r="D321" s="55"/>
      <c r="E321" s="55"/>
      <c r="F321" s="55"/>
    </row>
    <row r="322" spans="4:6" ht="9">
      <c r="D322" s="55"/>
      <c r="E322" s="55"/>
      <c r="F322" s="55"/>
    </row>
    <row r="323" spans="4:6" ht="9">
      <c r="D323" s="55"/>
      <c r="E323" s="55"/>
      <c r="F323" s="55"/>
    </row>
    <row r="324" spans="4:6" ht="9">
      <c r="D324" s="55"/>
      <c r="E324" s="55"/>
      <c r="F324" s="55"/>
    </row>
    <row r="325" spans="4:6" ht="9">
      <c r="D325" s="55"/>
      <c r="E325" s="55"/>
      <c r="F325" s="55"/>
    </row>
    <row r="326" spans="4:6" ht="9">
      <c r="D326" s="55"/>
      <c r="E326" s="55"/>
      <c r="F326" s="55"/>
    </row>
    <row r="327" spans="4:6" ht="9">
      <c r="D327" s="55"/>
      <c r="E327" s="55"/>
      <c r="F327" s="55"/>
    </row>
    <row r="328" spans="4:6" ht="9">
      <c r="D328" s="55"/>
      <c r="E328" s="55"/>
      <c r="F328" s="55"/>
    </row>
    <row r="329" spans="4:6" ht="9">
      <c r="D329" s="55"/>
      <c r="E329" s="55"/>
      <c r="F329" s="55"/>
    </row>
    <row r="330" spans="4:6" ht="9">
      <c r="D330" s="55"/>
      <c r="E330" s="55"/>
      <c r="F330" s="55"/>
    </row>
    <row r="331" spans="4:6" ht="9">
      <c r="D331" s="55"/>
      <c r="E331" s="55"/>
      <c r="F331" s="55"/>
    </row>
    <row r="332" spans="4:6" ht="9">
      <c r="D332" s="55"/>
      <c r="E332" s="55"/>
      <c r="F332" s="55"/>
    </row>
    <row r="333" spans="4:6" ht="9">
      <c r="D333" s="55"/>
      <c r="E333" s="55"/>
      <c r="F333" s="55"/>
    </row>
    <row r="334" spans="4:6" ht="9">
      <c r="D334" s="55"/>
      <c r="E334" s="55"/>
      <c r="F334" s="55"/>
    </row>
    <row r="335" spans="4:6" ht="9">
      <c r="D335" s="55"/>
      <c r="E335" s="55"/>
      <c r="F335" s="55"/>
    </row>
    <row r="336" spans="4:6" ht="9">
      <c r="D336" s="55"/>
      <c r="E336" s="55"/>
      <c r="F336" s="55"/>
    </row>
    <row r="337" spans="4:6" ht="9">
      <c r="D337" s="55"/>
      <c r="E337" s="55"/>
      <c r="F337" s="55"/>
    </row>
    <row r="338" spans="4:6" ht="9">
      <c r="D338" s="55"/>
      <c r="E338" s="55"/>
      <c r="F338" s="55"/>
    </row>
    <row r="339" spans="4:6" ht="9">
      <c r="D339" s="55"/>
      <c r="E339" s="55"/>
      <c r="F339" s="55"/>
    </row>
    <row r="340" spans="4:6" ht="9">
      <c r="D340" s="55"/>
      <c r="E340" s="55"/>
      <c r="F340" s="55"/>
    </row>
    <row r="341" spans="4:6" ht="9">
      <c r="D341" s="55"/>
      <c r="E341" s="55"/>
      <c r="F341" s="55"/>
    </row>
    <row r="342" spans="4:6" ht="9">
      <c r="D342" s="55"/>
      <c r="E342" s="55"/>
      <c r="F342" s="55"/>
    </row>
    <row r="343" spans="4:6" ht="9">
      <c r="D343" s="55"/>
      <c r="E343" s="55"/>
      <c r="F343" s="55"/>
    </row>
    <row r="344" spans="4:6" ht="9">
      <c r="D344" s="55"/>
      <c r="E344" s="55"/>
      <c r="F344" s="55"/>
    </row>
    <row r="345" spans="4:6" ht="9">
      <c r="D345" s="55"/>
      <c r="E345" s="55"/>
      <c r="F345" s="55"/>
    </row>
    <row r="346" spans="4:6" ht="9">
      <c r="D346" s="55"/>
      <c r="E346" s="55"/>
      <c r="F346" s="55"/>
    </row>
    <row r="347" spans="4:6" ht="9">
      <c r="D347" s="55"/>
      <c r="E347" s="55"/>
      <c r="F347" s="55"/>
    </row>
    <row r="348" spans="4:6" ht="9">
      <c r="D348" s="55"/>
      <c r="E348" s="55"/>
      <c r="F348" s="55"/>
    </row>
    <row r="349" spans="4:6" ht="9">
      <c r="D349" s="55"/>
      <c r="E349" s="55"/>
      <c r="F349" s="55"/>
    </row>
    <row r="350" spans="4:6" ht="9">
      <c r="D350" s="55"/>
      <c r="E350" s="55"/>
      <c r="F350" s="55"/>
    </row>
    <row r="351" spans="4:6" ht="9">
      <c r="D351" s="55"/>
      <c r="E351" s="55"/>
      <c r="F351" s="55"/>
    </row>
    <row r="352" spans="4:6" ht="9">
      <c r="D352" s="55"/>
      <c r="E352" s="55"/>
      <c r="F352" s="55"/>
    </row>
    <row r="353" spans="4:6" ht="9">
      <c r="D353" s="55"/>
      <c r="E353" s="55"/>
      <c r="F353" s="55"/>
    </row>
    <row r="354" spans="4:6" ht="9">
      <c r="D354" s="55"/>
      <c r="E354" s="55"/>
      <c r="F354" s="55"/>
    </row>
    <row r="355" spans="4:6" ht="9">
      <c r="D355" s="55"/>
      <c r="E355" s="55"/>
      <c r="F355" s="55"/>
    </row>
    <row r="356" spans="4:6" ht="9">
      <c r="D356" s="55"/>
      <c r="E356" s="55"/>
      <c r="F356" s="55"/>
    </row>
    <row r="357" spans="4:6" ht="9">
      <c r="D357" s="55"/>
      <c r="E357" s="55"/>
      <c r="F357" s="55"/>
    </row>
    <row r="358" spans="4:6" ht="9">
      <c r="D358" s="55"/>
      <c r="E358" s="55"/>
      <c r="F358" s="55"/>
    </row>
    <row r="359" spans="4:6" ht="9">
      <c r="D359" s="55"/>
      <c r="E359" s="55"/>
      <c r="F359" s="55"/>
    </row>
    <row r="360" spans="4:6" ht="9">
      <c r="D360" s="55"/>
      <c r="E360" s="55"/>
      <c r="F360" s="55"/>
    </row>
    <row r="361" spans="4:6" ht="9">
      <c r="D361" s="55"/>
      <c r="E361" s="55"/>
      <c r="F361" s="55"/>
    </row>
    <row r="362" spans="4:6" ht="9">
      <c r="D362" s="55"/>
      <c r="E362" s="55"/>
      <c r="F362" s="55"/>
    </row>
    <row r="363" spans="4:6" ht="9">
      <c r="D363" s="55"/>
      <c r="E363" s="55"/>
      <c r="F363" s="55"/>
    </row>
    <row r="364" spans="4:6" ht="9">
      <c r="D364" s="55"/>
      <c r="E364" s="55"/>
      <c r="F364" s="55"/>
    </row>
    <row r="365" spans="4:6" ht="9">
      <c r="D365" s="55"/>
      <c r="E365" s="55"/>
      <c r="F365" s="55"/>
    </row>
    <row r="366" spans="4:6" ht="9">
      <c r="D366" s="55"/>
      <c r="E366" s="55"/>
      <c r="F366" s="55"/>
    </row>
    <row r="367" spans="4:6" ht="9">
      <c r="D367" s="55"/>
      <c r="E367" s="55"/>
      <c r="F367" s="55"/>
    </row>
    <row r="368" spans="4:6" ht="9">
      <c r="D368" s="55"/>
      <c r="E368" s="55"/>
      <c r="F368" s="55"/>
    </row>
    <row r="369" spans="4:6" ht="9">
      <c r="D369" s="55"/>
      <c r="E369" s="55"/>
      <c r="F369" s="55"/>
    </row>
    <row r="370" spans="4:6" ht="9">
      <c r="D370" s="55"/>
      <c r="E370" s="55"/>
      <c r="F370" s="55"/>
    </row>
    <row r="371" spans="4:6" ht="9">
      <c r="D371" s="55"/>
      <c r="E371" s="55"/>
      <c r="F371" s="55"/>
    </row>
    <row r="372" spans="4:6" ht="9">
      <c r="D372" s="55"/>
      <c r="E372" s="55"/>
      <c r="F372" s="55"/>
    </row>
    <row r="373" spans="4:6" ht="9">
      <c r="D373" s="55"/>
      <c r="E373" s="55"/>
      <c r="F373" s="55"/>
    </row>
    <row r="374" spans="4:6" ht="9">
      <c r="D374" s="55"/>
      <c r="E374" s="55"/>
      <c r="F374" s="55"/>
    </row>
    <row r="375" spans="4:6" ht="9">
      <c r="D375" s="55"/>
      <c r="E375" s="55"/>
      <c r="F375" s="55"/>
    </row>
    <row r="376" spans="4:6" ht="9">
      <c r="D376" s="55"/>
      <c r="E376" s="55"/>
      <c r="F376" s="55"/>
    </row>
    <row r="377" spans="4:6" ht="9">
      <c r="D377" s="55"/>
      <c r="E377" s="55"/>
      <c r="F377" s="55"/>
    </row>
    <row r="378" spans="4:6" ht="9">
      <c r="D378" s="55"/>
      <c r="E378" s="55"/>
      <c r="F378" s="55"/>
    </row>
    <row r="379" spans="4:6" ht="9">
      <c r="D379" s="55"/>
      <c r="E379" s="55"/>
      <c r="F379" s="55"/>
    </row>
    <row r="380" spans="4:6" ht="9">
      <c r="D380" s="55"/>
      <c r="E380" s="55"/>
      <c r="F380" s="55"/>
    </row>
    <row r="381" spans="4:6" ht="9">
      <c r="D381" s="55"/>
      <c r="E381" s="55"/>
      <c r="F381" s="55"/>
    </row>
    <row r="382" spans="4:6" ht="9">
      <c r="D382" s="55"/>
      <c r="E382" s="55"/>
      <c r="F382" s="55"/>
    </row>
    <row r="383" spans="4:6" ht="9">
      <c r="D383" s="55"/>
      <c r="E383" s="55"/>
      <c r="F383" s="55"/>
    </row>
    <row r="384" spans="4:6" ht="9">
      <c r="D384" s="55"/>
      <c r="E384" s="55"/>
      <c r="F384" s="55"/>
    </row>
    <row r="385" spans="4:6" ht="9">
      <c r="D385" s="55"/>
      <c r="E385" s="55"/>
      <c r="F385" s="55"/>
    </row>
    <row r="386" spans="4:6" ht="9">
      <c r="D386" s="55"/>
      <c r="E386" s="55"/>
      <c r="F386" s="55"/>
    </row>
    <row r="387" spans="4:6" ht="9">
      <c r="D387" s="55"/>
      <c r="E387" s="55"/>
      <c r="F387" s="55"/>
    </row>
    <row r="388" spans="4:6" ht="9">
      <c r="D388" s="55"/>
      <c r="E388" s="55"/>
      <c r="F388" s="55"/>
    </row>
    <row r="389" spans="4:6" ht="9">
      <c r="D389" s="55"/>
      <c r="E389" s="55"/>
      <c r="F389" s="55"/>
    </row>
    <row r="390" spans="4:6" ht="9">
      <c r="D390" s="55"/>
      <c r="E390" s="55"/>
      <c r="F390" s="55"/>
    </row>
    <row r="391" spans="4:6" ht="9">
      <c r="D391" s="55"/>
      <c r="E391" s="55"/>
      <c r="F391" s="55"/>
    </row>
    <row r="392" spans="4:6" ht="9">
      <c r="D392" s="55"/>
      <c r="E392" s="55"/>
      <c r="F392" s="55"/>
    </row>
    <row r="393" spans="4:6" ht="9">
      <c r="D393" s="55"/>
      <c r="E393" s="55"/>
      <c r="F393" s="55"/>
    </row>
    <row r="394" spans="4:6" ht="9">
      <c r="D394" s="55"/>
      <c r="E394" s="55"/>
      <c r="F394" s="55"/>
    </row>
    <row r="395" spans="4:6" ht="9">
      <c r="D395" s="55"/>
      <c r="E395" s="55"/>
      <c r="F395" s="55"/>
    </row>
    <row r="396" spans="4:6" ht="9">
      <c r="D396" s="55"/>
      <c r="E396" s="55"/>
      <c r="F396" s="55"/>
    </row>
    <row r="397" spans="4:6" ht="9">
      <c r="D397" s="55"/>
      <c r="E397" s="55"/>
      <c r="F397" s="55"/>
    </row>
    <row r="398" spans="4:6" ht="9">
      <c r="D398" s="55"/>
      <c r="E398" s="55"/>
      <c r="F398" s="55"/>
    </row>
    <row r="399" spans="4:6" ht="9">
      <c r="D399" s="55"/>
      <c r="E399" s="55"/>
      <c r="F399" s="55"/>
    </row>
    <row r="400" spans="4:6" ht="9">
      <c r="D400" s="55"/>
      <c r="E400" s="55"/>
      <c r="F400" s="55"/>
    </row>
    <row r="401" spans="4:6" ht="9">
      <c r="D401" s="55"/>
      <c r="E401" s="55"/>
      <c r="F401" s="55"/>
    </row>
    <row r="402" spans="4:6" ht="9">
      <c r="D402" s="55"/>
      <c r="E402" s="55"/>
      <c r="F402" s="55"/>
    </row>
    <row r="403" spans="4:6" ht="9">
      <c r="D403" s="55"/>
      <c r="E403" s="55"/>
      <c r="F403" s="55"/>
    </row>
    <row r="404" spans="4:6" ht="9">
      <c r="D404" s="55"/>
      <c r="E404" s="55"/>
      <c r="F404" s="55"/>
    </row>
    <row r="405" spans="4:6" ht="9">
      <c r="D405" s="55"/>
      <c r="E405" s="55"/>
      <c r="F405" s="55"/>
    </row>
    <row r="406" spans="4:6" ht="9">
      <c r="D406" s="55"/>
      <c r="E406" s="55"/>
      <c r="F406" s="55"/>
    </row>
    <row r="407" spans="4:6" ht="9">
      <c r="D407" s="55"/>
      <c r="E407" s="55"/>
      <c r="F407" s="55"/>
    </row>
    <row r="408" spans="4:6" ht="9">
      <c r="D408" s="55"/>
      <c r="E408" s="55"/>
      <c r="F408" s="55"/>
    </row>
    <row r="409" spans="4:6" ht="9">
      <c r="D409" s="55"/>
      <c r="E409" s="55"/>
      <c r="F409" s="55"/>
    </row>
    <row r="410" spans="4:6" ht="9">
      <c r="D410" s="55"/>
      <c r="E410" s="55"/>
      <c r="F410" s="55"/>
    </row>
    <row r="411" spans="4:6" ht="9">
      <c r="D411" s="55"/>
      <c r="E411" s="55"/>
      <c r="F411" s="55"/>
    </row>
    <row r="412" spans="4:6" ht="9">
      <c r="D412" s="55"/>
      <c r="E412" s="55"/>
      <c r="F412" s="55"/>
    </row>
    <row r="413" spans="4:6" ht="9">
      <c r="D413" s="55"/>
      <c r="E413" s="55"/>
      <c r="F413" s="55"/>
    </row>
    <row r="414" spans="4:6" ht="9">
      <c r="D414" s="55"/>
      <c r="E414" s="55"/>
      <c r="F414" s="55"/>
    </row>
    <row r="415" spans="4:6" ht="9">
      <c r="D415" s="55"/>
      <c r="E415" s="55"/>
      <c r="F415" s="55"/>
    </row>
    <row r="416" spans="4:6" ht="9">
      <c r="D416" s="55"/>
      <c r="E416" s="55"/>
      <c r="F416" s="55"/>
    </row>
    <row r="417" spans="4:6" ht="9">
      <c r="D417" s="55"/>
      <c r="E417" s="55"/>
      <c r="F417" s="55"/>
    </row>
    <row r="418" spans="4:6" ht="9">
      <c r="D418" s="55"/>
      <c r="E418" s="55"/>
      <c r="F418" s="55"/>
    </row>
    <row r="419" spans="4:6" ht="9">
      <c r="D419" s="55"/>
      <c r="E419" s="55"/>
      <c r="F419" s="55"/>
    </row>
    <row r="420" spans="4:6" ht="9">
      <c r="D420" s="55"/>
      <c r="E420" s="55"/>
      <c r="F420" s="55"/>
    </row>
    <row r="421" spans="4:6" ht="9">
      <c r="D421" s="55"/>
      <c r="E421" s="55"/>
      <c r="F421" s="55"/>
    </row>
    <row r="422" spans="4:6" ht="9">
      <c r="D422" s="55"/>
      <c r="E422" s="55"/>
      <c r="F422" s="55"/>
    </row>
    <row r="423" spans="4:6" ht="9">
      <c r="D423" s="55"/>
      <c r="E423" s="55"/>
      <c r="F423" s="55"/>
    </row>
    <row r="424" spans="4:6" ht="9">
      <c r="D424" s="55"/>
      <c r="E424" s="55"/>
      <c r="F424" s="55"/>
    </row>
    <row r="425" spans="4:6" ht="9">
      <c r="D425" s="55"/>
      <c r="E425" s="55"/>
      <c r="F425" s="55"/>
    </row>
    <row r="426" spans="4:6" ht="9">
      <c r="D426" s="55"/>
      <c r="E426" s="55"/>
      <c r="F426" s="55"/>
    </row>
    <row r="427" spans="4:6" ht="9">
      <c r="D427" s="55"/>
      <c r="E427" s="55"/>
      <c r="F427" s="55"/>
    </row>
    <row r="428" spans="4:6" ht="9">
      <c r="D428" s="55"/>
      <c r="E428" s="55"/>
      <c r="F428" s="55"/>
    </row>
    <row r="429" spans="4:6" ht="9">
      <c r="D429" s="55"/>
      <c r="E429" s="55"/>
      <c r="F429" s="55"/>
    </row>
    <row r="430" spans="4:6" ht="9">
      <c r="D430" s="55"/>
      <c r="E430" s="55"/>
      <c r="F430" s="55"/>
    </row>
    <row r="431" spans="4:6" ht="9">
      <c r="D431" s="55"/>
      <c r="E431" s="55"/>
      <c r="F431" s="55"/>
    </row>
    <row r="432" spans="4:6" ht="9">
      <c r="D432" s="55"/>
      <c r="E432" s="55"/>
      <c r="F432" s="55"/>
    </row>
    <row r="433" spans="4:6" ht="9">
      <c r="D433" s="55"/>
      <c r="E433" s="55"/>
      <c r="F433" s="55"/>
    </row>
    <row r="434" spans="4:6" ht="9">
      <c r="D434" s="55"/>
      <c r="E434" s="55"/>
      <c r="F434" s="55"/>
    </row>
    <row r="435" spans="4:6" ht="9">
      <c r="D435" s="55"/>
      <c r="E435" s="55"/>
      <c r="F435" s="55"/>
    </row>
    <row r="436" spans="4:6" ht="9">
      <c r="D436" s="55"/>
      <c r="E436" s="55"/>
      <c r="F436" s="55"/>
    </row>
    <row r="437" spans="4:6" ht="9">
      <c r="D437" s="55"/>
      <c r="E437" s="55"/>
      <c r="F437" s="55"/>
    </row>
    <row r="438" spans="4:6" ht="9">
      <c r="D438" s="55"/>
      <c r="E438" s="55"/>
      <c r="F438" s="55"/>
    </row>
    <row r="439" spans="4:6" ht="9">
      <c r="D439" s="55"/>
      <c r="E439" s="55"/>
      <c r="F439" s="55"/>
    </row>
    <row r="440" spans="4:6" ht="9">
      <c r="D440" s="55"/>
      <c r="E440" s="55"/>
      <c r="F440" s="55"/>
    </row>
    <row r="441" spans="4:6" ht="9">
      <c r="D441" s="55"/>
      <c r="E441" s="55"/>
      <c r="F441" s="55"/>
    </row>
    <row r="442" spans="4:6" ht="9">
      <c r="D442" s="55"/>
      <c r="E442" s="55"/>
      <c r="F442" s="55"/>
    </row>
    <row r="443" spans="4:6" ht="9">
      <c r="D443" s="55"/>
      <c r="E443" s="55"/>
      <c r="F443" s="55"/>
    </row>
    <row r="444" spans="4:6" ht="9">
      <c r="D444" s="55"/>
      <c r="E444" s="55"/>
      <c r="F444" s="55"/>
    </row>
    <row r="445" spans="4:6" ht="9">
      <c r="D445" s="55"/>
      <c r="E445" s="55"/>
      <c r="F445" s="55"/>
    </row>
    <row r="446" spans="4:6" ht="9">
      <c r="D446" s="55"/>
      <c r="E446" s="55"/>
      <c r="F446" s="55"/>
    </row>
    <row r="447" spans="4:6" ht="9">
      <c r="D447" s="55"/>
      <c r="E447" s="55"/>
      <c r="F447" s="55"/>
    </row>
    <row r="448" spans="4:6" ht="9">
      <c r="D448" s="55"/>
      <c r="E448" s="55"/>
      <c r="F448" s="55"/>
    </row>
    <row r="449" spans="4:6" ht="9">
      <c r="D449" s="55"/>
      <c r="E449" s="55"/>
      <c r="F449" s="55"/>
    </row>
    <row r="450" spans="4:6" ht="9">
      <c r="D450" s="55"/>
      <c r="E450" s="55"/>
      <c r="F450" s="55"/>
    </row>
    <row r="451" spans="4:6" ht="9">
      <c r="D451" s="55"/>
      <c r="E451" s="55"/>
      <c r="F451" s="55"/>
    </row>
    <row r="452" spans="4:6" ht="9">
      <c r="D452" s="55"/>
      <c r="E452" s="55"/>
      <c r="F452" s="55"/>
    </row>
    <row r="453" spans="4:6" ht="9">
      <c r="D453" s="55"/>
      <c r="E453" s="55"/>
      <c r="F453" s="55"/>
    </row>
    <row r="454" spans="4:6" ht="9">
      <c r="D454" s="55"/>
      <c r="E454" s="55"/>
      <c r="F454" s="55"/>
    </row>
    <row r="455" spans="4:6" ht="9">
      <c r="D455" s="55"/>
      <c r="E455" s="55"/>
      <c r="F455" s="55"/>
    </row>
    <row r="456" spans="4:6" ht="9">
      <c r="D456" s="55"/>
      <c r="E456" s="55"/>
      <c r="F456" s="55"/>
    </row>
    <row r="457" spans="4:6" ht="9">
      <c r="D457" s="55"/>
      <c r="E457" s="55"/>
      <c r="F457" s="55"/>
    </row>
    <row r="458" spans="4:6" ht="9">
      <c r="D458" s="55"/>
      <c r="E458" s="55"/>
      <c r="F458" s="55"/>
    </row>
    <row r="459" spans="4:6" ht="9">
      <c r="D459" s="55"/>
      <c r="E459" s="55"/>
      <c r="F459" s="55"/>
    </row>
    <row r="460" spans="4:6" ht="9">
      <c r="D460" s="55"/>
      <c r="E460" s="55"/>
      <c r="F460" s="55"/>
    </row>
    <row r="461" spans="4:6" ht="9">
      <c r="D461" s="55"/>
      <c r="E461" s="55"/>
      <c r="F461" s="55"/>
    </row>
    <row r="462" spans="4:6" ht="9">
      <c r="D462" s="55"/>
      <c r="E462" s="55"/>
      <c r="F462" s="55"/>
    </row>
    <row r="463" spans="4:6" ht="9">
      <c r="D463" s="55"/>
      <c r="E463" s="55"/>
      <c r="F463" s="55"/>
    </row>
    <row r="464" spans="4:6" ht="9">
      <c r="D464" s="55"/>
      <c r="E464" s="55"/>
      <c r="F464" s="55"/>
    </row>
    <row r="465" spans="4:6" ht="9">
      <c r="D465" s="55"/>
      <c r="E465" s="55"/>
      <c r="F465" s="55"/>
    </row>
    <row r="466" spans="4:6" ht="9">
      <c r="D466" s="55"/>
      <c r="E466" s="55"/>
      <c r="F466" s="55"/>
    </row>
    <row r="467" spans="4:6" ht="9">
      <c r="D467" s="55"/>
      <c r="E467" s="55"/>
      <c r="F467" s="55"/>
    </row>
    <row r="468" spans="4:6" ht="9">
      <c r="D468" s="55"/>
      <c r="E468" s="55"/>
      <c r="F468" s="55"/>
    </row>
    <row r="469" spans="4:6" ht="9">
      <c r="D469" s="55"/>
      <c r="E469" s="55"/>
      <c r="F469" s="55"/>
    </row>
    <row r="470" spans="4:6" ht="9">
      <c r="D470" s="55"/>
      <c r="E470" s="55"/>
      <c r="F470" s="55"/>
    </row>
    <row r="471" spans="4:6" ht="9">
      <c r="D471" s="55"/>
      <c r="E471" s="55"/>
      <c r="F471" s="55"/>
    </row>
    <row r="472" spans="4:6" ht="9">
      <c r="D472" s="55"/>
      <c r="E472" s="55"/>
      <c r="F472" s="55"/>
    </row>
    <row r="473" spans="4:6" ht="9">
      <c r="D473" s="55"/>
      <c r="E473" s="55"/>
      <c r="F473" s="55"/>
    </row>
    <row r="474" spans="4:6" ht="9">
      <c r="D474" s="55"/>
      <c r="E474" s="55"/>
      <c r="F474" s="55"/>
    </row>
    <row r="475" spans="4:6" ht="9">
      <c r="D475" s="55"/>
      <c r="E475" s="55"/>
      <c r="F475" s="55"/>
    </row>
    <row r="476" spans="4:6" ht="9">
      <c r="D476" s="55"/>
      <c r="E476" s="55"/>
      <c r="F476" s="55"/>
    </row>
    <row r="477" spans="4:6" ht="9">
      <c r="D477" s="55"/>
      <c r="E477" s="55"/>
      <c r="F477" s="55"/>
    </row>
    <row r="478" spans="4:6" ht="9">
      <c r="D478" s="55"/>
      <c r="E478" s="55"/>
      <c r="F478" s="55"/>
    </row>
    <row r="479" spans="4:6" ht="9">
      <c r="D479" s="55"/>
      <c r="E479" s="55"/>
      <c r="F479" s="55"/>
    </row>
    <row r="480" spans="4:6" ht="9">
      <c r="D480" s="55"/>
      <c r="E480" s="55"/>
      <c r="F480" s="55"/>
    </row>
    <row r="481" spans="4:6" ht="9">
      <c r="D481" s="55"/>
      <c r="E481" s="55"/>
      <c r="F481" s="55"/>
    </row>
    <row r="482" spans="4:6" ht="9">
      <c r="D482" s="55"/>
      <c r="E482" s="55"/>
      <c r="F482" s="55"/>
    </row>
    <row r="483" spans="4:6" ht="9">
      <c r="D483" s="55"/>
      <c r="E483" s="55"/>
      <c r="F483" s="55"/>
    </row>
    <row r="484" spans="4:6" ht="9">
      <c r="D484" s="55"/>
      <c r="E484" s="55"/>
      <c r="F484" s="55"/>
    </row>
    <row r="485" spans="4:6" ht="9">
      <c r="D485" s="55"/>
      <c r="E485" s="55"/>
      <c r="F485" s="55"/>
    </row>
    <row r="486" spans="4:6" ht="9">
      <c r="D486" s="55"/>
      <c r="E486" s="55"/>
      <c r="F486" s="55"/>
    </row>
    <row r="487" spans="4:6" ht="9">
      <c r="D487" s="55"/>
      <c r="E487" s="55"/>
      <c r="F487" s="55"/>
    </row>
    <row r="488" spans="4:6" ht="9">
      <c r="D488" s="55"/>
      <c r="E488" s="55"/>
      <c r="F488" s="55"/>
    </row>
    <row r="489" spans="4:6" ht="9">
      <c r="D489" s="55"/>
      <c r="E489" s="55"/>
      <c r="F489" s="55"/>
    </row>
    <row r="490" spans="4:6" ht="9">
      <c r="D490" s="55"/>
      <c r="E490" s="55"/>
      <c r="F490" s="55"/>
    </row>
    <row r="491" spans="4:6" ht="9">
      <c r="D491" s="55"/>
      <c r="E491" s="55"/>
      <c r="F491" s="55"/>
    </row>
    <row r="492" spans="4:6" ht="9">
      <c r="D492" s="55"/>
      <c r="E492" s="55"/>
      <c r="F492" s="55"/>
    </row>
    <row r="493" spans="4:6" ht="9">
      <c r="D493" s="55"/>
      <c r="E493" s="55"/>
      <c r="F493" s="55"/>
    </row>
    <row r="494" spans="4:6" ht="9">
      <c r="D494" s="55"/>
      <c r="E494" s="55"/>
      <c r="F494" s="55"/>
    </row>
    <row r="495" spans="4:6" ht="9">
      <c r="D495" s="55"/>
      <c r="E495" s="55"/>
      <c r="F495" s="55"/>
    </row>
    <row r="496" spans="4:6" ht="9">
      <c r="D496" s="55"/>
      <c r="E496" s="55"/>
      <c r="F496" s="55"/>
    </row>
    <row r="497" spans="4:6" ht="9">
      <c r="D497" s="55"/>
      <c r="E497" s="55"/>
      <c r="F497" s="55"/>
    </row>
    <row r="498" spans="4:6" ht="9">
      <c r="D498" s="55"/>
      <c r="E498" s="55"/>
      <c r="F498" s="55"/>
    </row>
    <row r="499" spans="4:6" ht="9">
      <c r="D499" s="55"/>
      <c r="E499" s="55"/>
      <c r="F499" s="55"/>
    </row>
    <row r="500" spans="4:6" ht="9">
      <c r="D500" s="55"/>
      <c r="E500" s="55"/>
      <c r="F500" s="55"/>
    </row>
    <row r="501" spans="4:6" ht="9">
      <c r="D501" s="55"/>
      <c r="E501" s="55"/>
      <c r="F501" s="55"/>
    </row>
    <row r="502" spans="4:6" ht="9">
      <c r="D502" s="55"/>
      <c r="E502" s="55"/>
      <c r="F502" s="55"/>
    </row>
    <row r="503" spans="4:6" ht="9">
      <c r="D503" s="55"/>
      <c r="E503" s="55"/>
      <c r="F503" s="55"/>
    </row>
    <row r="504" spans="4:6" ht="9">
      <c r="D504" s="55"/>
      <c r="E504" s="55"/>
      <c r="F504" s="55"/>
    </row>
    <row r="505" spans="4:6" ht="9">
      <c r="D505" s="55"/>
      <c r="E505" s="55"/>
      <c r="F505" s="55"/>
    </row>
    <row r="506" spans="4:6" ht="9">
      <c r="D506" s="55"/>
      <c r="E506" s="55"/>
      <c r="F506" s="55"/>
    </row>
    <row r="507" spans="4:6" ht="9">
      <c r="D507" s="55"/>
      <c r="E507" s="55"/>
      <c r="F507" s="55"/>
    </row>
    <row r="508" spans="4:6" ht="9">
      <c r="D508" s="55"/>
      <c r="E508" s="55"/>
      <c r="F508" s="55"/>
    </row>
    <row r="509" spans="4:6" ht="9">
      <c r="D509" s="55"/>
      <c r="E509" s="55"/>
      <c r="F509" s="55"/>
    </row>
    <row r="510" spans="4:6" ht="9">
      <c r="D510" s="55"/>
      <c r="E510" s="55"/>
      <c r="F510" s="55"/>
    </row>
    <row r="511" spans="4:6" ht="9">
      <c r="D511" s="55"/>
      <c r="E511" s="55"/>
      <c r="F511" s="55"/>
    </row>
    <row r="512" spans="4:6" ht="9">
      <c r="D512" s="55"/>
      <c r="E512" s="55"/>
      <c r="F512" s="55"/>
    </row>
    <row r="513" spans="4:6" ht="9">
      <c r="D513" s="55"/>
      <c r="E513" s="55"/>
      <c r="F513" s="55"/>
    </row>
    <row r="514" spans="4:6" ht="9">
      <c r="D514" s="55"/>
      <c r="E514" s="55"/>
      <c r="F514" s="55"/>
    </row>
    <row r="515" spans="4:6" ht="9">
      <c r="D515" s="55"/>
      <c r="E515" s="55"/>
      <c r="F515" s="55"/>
    </row>
    <row r="516" spans="4:6" ht="9">
      <c r="D516" s="55"/>
      <c r="E516" s="55"/>
      <c r="F516" s="55"/>
    </row>
    <row r="517" spans="4:6" ht="9">
      <c r="D517" s="55"/>
      <c r="E517" s="55"/>
      <c r="F517" s="55"/>
    </row>
    <row r="518" spans="4:6" ht="9">
      <c r="D518" s="55"/>
      <c r="E518" s="55"/>
      <c r="F518" s="55"/>
    </row>
    <row r="519" spans="4:6" ht="9">
      <c r="D519" s="55"/>
      <c r="E519" s="55"/>
      <c r="F519" s="55"/>
    </row>
    <row r="520" spans="4:6" ht="9">
      <c r="D520" s="55"/>
      <c r="E520" s="55"/>
      <c r="F520" s="55"/>
    </row>
    <row r="521" spans="4:6" ht="9">
      <c r="D521" s="55"/>
      <c r="E521" s="55"/>
      <c r="F521" s="55"/>
    </row>
    <row r="522" spans="4:6" ht="9">
      <c r="D522" s="55"/>
      <c r="E522" s="55"/>
      <c r="F522" s="55"/>
    </row>
    <row r="523" spans="4:6" ht="9">
      <c r="D523" s="55"/>
      <c r="E523" s="55"/>
      <c r="F523" s="55"/>
    </row>
    <row r="524" spans="4:6" ht="9">
      <c r="D524" s="55"/>
      <c r="E524" s="55"/>
      <c r="F524" s="55"/>
    </row>
    <row r="525" spans="4:6" ht="9">
      <c r="D525" s="55"/>
      <c r="E525" s="55"/>
      <c r="F525" s="55"/>
    </row>
    <row r="526" spans="4:6" ht="9">
      <c r="D526" s="55"/>
      <c r="E526" s="55"/>
      <c r="F526" s="55"/>
    </row>
    <row r="527" spans="4:6" ht="9">
      <c r="D527" s="55"/>
      <c r="E527" s="55"/>
      <c r="F527" s="55"/>
    </row>
    <row r="528" spans="4:6" ht="9">
      <c r="D528" s="55"/>
      <c r="E528" s="55"/>
      <c r="F528" s="55"/>
    </row>
    <row r="529" spans="4:6" ht="9">
      <c r="D529" s="55"/>
      <c r="E529" s="55"/>
      <c r="F529" s="55"/>
    </row>
    <row r="530" spans="4:6" ht="9">
      <c r="D530" s="55"/>
      <c r="E530" s="55"/>
      <c r="F530" s="55"/>
    </row>
    <row r="531" spans="4:6" ht="9">
      <c r="D531" s="55"/>
      <c r="E531" s="55"/>
      <c r="F531" s="55"/>
    </row>
    <row r="532" spans="4:6" ht="9">
      <c r="D532" s="55"/>
      <c r="E532" s="55"/>
      <c r="F532" s="55"/>
    </row>
    <row r="533" spans="4:6" ht="9">
      <c r="D533" s="55"/>
      <c r="E533" s="55"/>
      <c r="F533" s="55"/>
    </row>
    <row r="534" spans="4:6" ht="9">
      <c r="D534" s="55"/>
      <c r="E534" s="55"/>
      <c r="F534" s="55"/>
    </row>
    <row r="535" spans="4:6" ht="9">
      <c r="D535" s="55"/>
      <c r="E535" s="55"/>
      <c r="F535" s="55"/>
    </row>
    <row r="536" spans="4:6" ht="9">
      <c r="D536" s="55"/>
      <c r="E536" s="55"/>
      <c r="F536" s="55"/>
    </row>
    <row r="537" spans="4:6" ht="9">
      <c r="D537" s="55"/>
      <c r="E537" s="55"/>
      <c r="F537" s="55"/>
    </row>
    <row r="538" spans="4:6" ht="9">
      <c r="D538" s="55"/>
      <c r="E538" s="55"/>
      <c r="F538" s="55"/>
    </row>
    <row r="539" spans="4:6" ht="9">
      <c r="D539" s="55"/>
      <c r="E539" s="55"/>
      <c r="F539" s="55"/>
    </row>
    <row r="540" spans="4:6" ht="9">
      <c r="D540" s="55"/>
      <c r="E540" s="55"/>
      <c r="F540" s="55"/>
    </row>
    <row r="541" spans="4:6" ht="9">
      <c r="D541" s="55"/>
      <c r="E541" s="55"/>
      <c r="F541" s="55"/>
    </row>
    <row r="542" spans="4:6" ht="9">
      <c r="D542" s="55"/>
      <c r="E542" s="55"/>
      <c r="F542" s="55"/>
    </row>
    <row r="543" spans="4:6" ht="9">
      <c r="D543" s="55"/>
      <c r="E543" s="55"/>
      <c r="F543" s="55"/>
    </row>
    <row r="544" spans="4:6" ht="9">
      <c r="D544" s="55"/>
      <c r="E544" s="55"/>
      <c r="F544" s="55"/>
    </row>
    <row r="545" spans="4:6" ht="9">
      <c r="D545" s="55"/>
      <c r="E545" s="55"/>
      <c r="F545" s="55"/>
    </row>
    <row r="546" spans="4:6" ht="9">
      <c r="D546" s="55"/>
      <c r="E546" s="55"/>
      <c r="F546" s="55"/>
    </row>
    <row r="547" spans="4:6" ht="9">
      <c r="D547" s="55"/>
      <c r="E547" s="55"/>
      <c r="F547" s="55"/>
    </row>
    <row r="548" spans="4:6" ht="9">
      <c r="D548" s="55"/>
      <c r="E548" s="55"/>
      <c r="F548" s="55"/>
    </row>
    <row r="549" spans="4:6" ht="9">
      <c r="D549" s="55"/>
      <c r="E549" s="55"/>
      <c r="F549" s="55"/>
    </row>
    <row r="550" spans="4:6" ht="9">
      <c r="D550" s="55"/>
      <c r="E550" s="55"/>
      <c r="F550" s="55"/>
    </row>
    <row r="551" spans="4:6" ht="9">
      <c r="D551" s="55"/>
      <c r="E551" s="55"/>
      <c r="F551" s="55"/>
    </row>
    <row r="552" spans="4:6" ht="9">
      <c r="D552" s="55"/>
      <c r="E552" s="55"/>
      <c r="F552" s="55"/>
    </row>
    <row r="553" spans="4:6" ht="9">
      <c r="D553" s="55"/>
      <c r="E553" s="55"/>
      <c r="F553" s="55"/>
    </row>
    <row r="554" spans="4:6" ht="9">
      <c r="D554" s="55"/>
      <c r="E554" s="55"/>
      <c r="F554" s="55"/>
    </row>
    <row r="555" spans="4:6" ht="9">
      <c r="D555" s="55"/>
      <c r="E555" s="55"/>
      <c r="F555" s="55"/>
    </row>
    <row r="556" spans="4:6" ht="9">
      <c r="D556" s="55"/>
      <c r="E556" s="55"/>
      <c r="F556" s="55"/>
    </row>
    <row r="557" spans="4:6" ht="9">
      <c r="D557" s="55"/>
      <c r="E557" s="55"/>
      <c r="F557" s="55"/>
    </row>
    <row r="558" spans="4:6" ht="9">
      <c r="D558" s="55"/>
      <c r="E558" s="55"/>
      <c r="F558" s="55"/>
    </row>
    <row r="559" spans="4:6" ht="9">
      <c r="D559" s="55"/>
      <c r="E559" s="55"/>
      <c r="F559" s="55"/>
    </row>
    <row r="560" spans="4:6" ht="9">
      <c r="D560" s="55"/>
      <c r="E560" s="55"/>
      <c r="F560" s="55"/>
    </row>
    <row r="561" spans="4:6" ht="9">
      <c r="D561" s="55"/>
      <c r="E561" s="55"/>
      <c r="F561" s="55"/>
    </row>
    <row r="562" spans="4:6" ht="9">
      <c r="D562" s="55"/>
      <c r="E562" s="55"/>
      <c r="F562" s="55"/>
    </row>
    <row r="563" spans="4:6" ht="9">
      <c r="D563" s="55"/>
      <c r="E563" s="55"/>
      <c r="F563" s="55"/>
    </row>
    <row r="564" spans="4:6" ht="9">
      <c r="D564" s="55"/>
      <c r="E564" s="55"/>
      <c r="F564" s="55"/>
    </row>
    <row r="565" spans="4:6" ht="9">
      <c r="D565" s="55"/>
      <c r="E565" s="55"/>
      <c r="F565" s="55"/>
    </row>
    <row r="566" spans="4:6" ht="9">
      <c r="D566" s="55"/>
      <c r="E566" s="55"/>
      <c r="F566" s="55"/>
    </row>
    <row r="567" spans="4:6" ht="9">
      <c r="D567" s="55"/>
      <c r="E567" s="55"/>
      <c r="F567" s="55"/>
    </row>
    <row r="568" spans="4:6" ht="9">
      <c r="D568" s="55"/>
      <c r="E568" s="55"/>
      <c r="F568" s="55"/>
    </row>
    <row r="569" spans="4:6" ht="9">
      <c r="D569" s="55"/>
      <c r="E569" s="55"/>
      <c r="F569" s="55"/>
    </row>
    <row r="570" spans="4:6" ht="9">
      <c r="D570" s="55"/>
      <c r="E570" s="55"/>
      <c r="F570" s="55"/>
    </row>
    <row r="571" spans="4:6" ht="9">
      <c r="D571" s="55"/>
      <c r="E571" s="55"/>
      <c r="F571" s="55"/>
    </row>
    <row r="572" spans="4:6" ht="9">
      <c r="D572" s="55"/>
      <c r="E572" s="55"/>
      <c r="F572" s="55"/>
    </row>
    <row r="573" spans="4:6" ht="9">
      <c r="D573" s="55"/>
      <c r="E573" s="55"/>
      <c r="F573" s="55"/>
    </row>
    <row r="574" spans="4:6" ht="9">
      <c r="D574" s="55"/>
      <c r="E574" s="55"/>
      <c r="F574" s="55"/>
    </row>
    <row r="575" spans="4:6" ht="9">
      <c r="D575" s="55"/>
      <c r="E575" s="55"/>
      <c r="F575" s="55"/>
    </row>
    <row r="576" spans="4:6" ht="9">
      <c r="D576" s="55"/>
      <c r="E576" s="55"/>
      <c r="F576" s="55"/>
    </row>
    <row r="577" spans="4:6" ht="9">
      <c r="D577" s="55"/>
      <c r="E577" s="55"/>
      <c r="F577" s="55"/>
    </row>
    <row r="578" spans="4:6" ht="9">
      <c r="D578" s="55"/>
      <c r="E578" s="55"/>
      <c r="F578" s="55"/>
    </row>
    <row r="579" spans="4:6" ht="9">
      <c r="D579" s="55"/>
      <c r="E579" s="55"/>
      <c r="F579" s="55"/>
    </row>
    <row r="580" spans="4:6" ht="9">
      <c r="D580" s="55"/>
      <c r="E580" s="55"/>
      <c r="F580" s="55"/>
    </row>
    <row r="581" spans="4:6" ht="9">
      <c r="D581" s="55"/>
      <c r="E581" s="55"/>
      <c r="F581" s="55"/>
    </row>
    <row r="582" spans="4:6" ht="9">
      <c r="D582" s="55"/>
      <c r="E582" s="55"/>
      <c r="F582" s="55"/>
    </row>
    <row r="583" spans="4:6" ht="9">
      <c r="D583" s="55"/>
      <c r="E583" s="55"/>
      <c r="F583" s="55"/>
    </row>
    <row r="584" spans="4:6" ht="9">
      <c r="D584" s="55"/>
      <c r="E584" s="55"/>
      <c r="F584" s="55"/>
    </row>
    <row r="585" spans="4:6" ht="9">
      <c r="D585" s="55"/>
      <c r="E585" s="55"/>
      <c r="F585" s="55"/>
    </row>
    <row r="586" spans="4:6" ht="9">
      <c r="D586" s="55"/>
      <c r="E586" s="55"/>
      <c r="F586" s="55"/>
    </row>
    <row r="587" spans="4:6" ht="9">
      <c r="D587" s="55"/>
      <c r="E587" s="55"/>
      <c r="F587" s="55"/>
    </row>
    <row r="588" spans="4:6" ht="9">
      <c r="D588" s="55"/>
      <c r="E588" s="55"/>
      <c r="F588" s="55"/>
    </row>
    <row r="589" spans="4:6" ht="9">
      <c r="D589" s="55"/>
      <c r="E589" s="55"/>
      <c r="F589" s="55"/>
    </row>
    <row r="590" spans="4:6" ht="9">
      <c r="D590" s="55"/>
      <c r="E590" s="55"/>
      <c r="F590" s="55"/>
    </row>
    <row r="591" spans="4:6" ht="9">
      <c r="D591" s="55"/>
      <c r="E591" s="55"/>
      <c r="F591" s="55"/>
    </row>
    <row r="592" spans="4:6" ht="9">
      <c r="D592" s="55"/>
      <c r="E592" s="55"/>
      <c r="F592" s="55"/>
    </row>
    <row r="593" spans="4:6" ht="9">
      <c r="D593" s="55"/>
      <c r="E593" s="55"/>
      <c r="F593" s="55"/>
    </row>
    <row r="594" spans="4:6" ht="9">
      <c r="D594" s="55"/>
      <c r="E594" s="55"/>
      <c r="F594" s="55"/>
    </row>
    <row r="595" spans="4:6" ht="9">
      <c r="D595" s="55"/>
      <c r="E595" s="55"/>
      <c r="F595" s="55"/>
    </row>
    <row r="596" spans="4:6" ht="9">
      <c r="D596" s="55"/>
      <c r="E596" s="55"/>
      <c r="F596" s="55"/>
    </row>
    <row r="597" spans="4:6" ht="9">
      <c r="D597" s="55"/>
      <c r="E597" s="55"/>
      <c r="F597" s="55"/>
    </row>
    <row r="598" spans="4:6" ht="9">
      <c r="D598" s="55"/>
      <c r="E598" s="55"/>
      <c r="F598" s="55"/>
    </row>
    <row r="599" spans="4:6" ht="9">
      <c r="D599" s="55"/>
      <c r="E599" s="55"/>
      <c r="F599" s="55"/>
    </row>
    <row r="600" spans="4:6" ht="9">
      <c r="D600" s="55"/>
      <c r="E600" s="55"/>
      <c r="F600" s="55"/>
    </row>
    <row r="601" spans="4:6" ht="9">
      <c r="D601" s="55"/>
      <c r="E601" s="55"/>
      <c r="F601" s="55"/>
    </row>
    <row r="602" spans="4:6" ht="9">
      <c r="D602" s="55"/>
      <c r="E602" s="55"/>
      <c r="F602" s="55"/>
    </row>
    <row r="603" spans="4:6" ht="9">
      <c r="D603" s="55"/>
      <c r="E603" s="55"/>
      <c r="F603" s="55"/>
    </row>
    <row r="604" spans="4:6" ht="9">
      <c r="D604" s="55"/>
      <c r="E604" s="55"/>
      <c r="F604" s="55"/>
    </row>
    <row r="605" spans="4:6" ht="9">
      <c r="D605" s="55"/>
      <c r="E605" s="55"/>
      <c r="F605" s="55"/>
    </row>
    <row r="606" spans="4:6" ht="9">
      <c r="D606" s="55"/>
      <c r="E606" s="55"/>
      <c r="F606" s="55"/>
    </row>
    <row r="607" spans="4:6" ht="9">
      <c r="D607" s="55"/>
      <c r="E607" s="55"/>
      <c r="F607" s="55"/>
    </row>
    <row r="608" spans="4:6" ht="9">
      <c r="D608" s="55"/>
      <c r="E608" s="55"/>
      <c r="F608" s="55"/>
    </row>
    <row r="609" spans="4:6" ht="9">
      <c r="D609" s="55"/>
      <c r="E609" s="55"/>
      <c r="F609" s="55"/>
    </row>
    <row r="610" spans="4:6" ht="9">
      <c r="D610" s="55"/>
      <c r="E610" s="55"/>
      <c r="F610" s="55"/>
    </row>
    <row r="611" spans="4:6" ht="9">
      <c r="D611" s="55"/>
      <c r="E611" s="55"/>
      <c r="F611" s="55"/>
    </row>
    <row r="612" spans="4:6" ht="9">
      <c r="D612" s="55"/>
      <c r="E612" s="55"/>
      <c r="F612" s="55"/>
    </row>
    <row r="613" spans="4:6" ht="9">
      <c r="D613" s="55"/>
      <c r="E613" s="55"/>
      <c r="F613" s="55"/>
    </row>
    <row r="614" spans="4:6" ht="9">
      <c r="D614" s="55"/>
      <c r="E614" s="55"/>
      <c r="F614" s="55"/>
    </row>
    <row r="615" spans="4:6" ht="9">
      <c r="D615" s="55"/>
      <c r="E615" s="55"/>
      <c r="F615" s="55"/>
    </row>
    <row r="616" spans="4:6" ht="9">
      <c r="D616" s="55"/>
      <c r="E616" s="55"/>
      <c r="F616" s="55"/>
    </row>
    <row r="617" spans="4:6" ht="9">
      <c r="D617" s="55"/>
      <c r="E617" s="55"/>
      <c r="F617" s="55"/>
    </row>
    <row r="618" spans="4:6" ht="9">
      <c r="D618" s="55"/>
      <c r="E618" s="55"/>
      <c r="F618" s="55"/>
    </row>
    <row r="619" spans="4:6" ht="9">
      <c r="D619" s="55"/>
      <c r="E619" s="55"/>
      <c r="F619" s="55"/>
    </row>
    <row r="620" spans="4:6" ht="9">
      <c r="D620" s="55"/>
      <c r="E620" s="55"/>
      <c r="F620" s="55"/>
    </row>
    <row r="621" spans="4:6" ht="9">
      <c r="D621" s="55"/>
      <c r="E621" s="55"/>
      <c r="F621" s="55"/>
    </row>
    <row r="622" spans="4:6" ht="9">
      <c r="D622" s="55"/>
      <c r="E622" s="55"/>
      <c r="F622" s="55"/>
    </row>
    <row r="623" spans="4:6" ht="9">
      <c r="D623" s="55"/>
      <c r="E623" s="55"/>
      <c r="F623" s="55"/>
    </row>
    <row r="624" spans="4:6" ht="9">
      <c r="D624" s="55"/>
      <c r="E624" s="55"/>
      <c r="F624" s="55"/>
    </row>
    <row r="625" spans="4:6" ht="9">
      <c r="D625" s="55"/>
      <c r="E625" s="55"/>
      <c r="F625" s="55"/>
    </row>
    <row r="626" spans="4:6" ht="9">
      <c r="D626" s="55"/>
      <c r="E626" s="55"/>
      <c r="F626" s="55"/>
    </row>
    <row r="627" spans="4:6" ht="9">
      <c r="D627" s="55"/>
      <c r="E627" s="55"/>
      <c r="F627" s="55"/>
    </row>
    <row r="628" spans="4:6" ht="9">
      <c r="D628" s="55"/>
      <c r="E628" s="55"/>
      <c r="F628" s="55"/>
    </row>
    <row r="629" spans="4:6" ht="9">
      <c r="D629" s="55"/>
      <c r="E629" s="55"/>
      <c r="F629" s="55"/>
    </row>
    <row r="630" spans="4:6" ht="9">
      <c r="D630" s="55"/>
      <c r="E630" s="55"/>
      <c r="F630" s="55"/>
    </row>
    <row r="631" spans="4:6" ht="9">
      <c r="D631" s="55"/>
      <c r="E631" s="55"/>
      <c r="F631" s="55"/>
    </row>
    <row r="632" spans="4:6" ht="9">
      <c r="D632" s="55"/>
      <c r="E632" s="55"/>
      <c r="F632" s="55"/>
    </row>
    <row r="633" spans="4:6" ht="9">
      <c r="D633" s="55"/>
      <c r="E633" s="55"/>
      <c r="F633" s="55"/>
    </row>
    <row r="634" spans="4:6" ht="9">
      <c r="D634" s="55"/>
      <c r="E634" s="55"/>
      <c r="F634" s="55"/>
    </row>
    <row r="635" spans="4:6" ht="9">
      <c r="D635" s="55"/>
      <c r="E635" s="55"/>
      <c r="F635" s="55"/>
    </row>
    <row r="636" spans="4:6" ht="9">
      <c r="D636" s="55"/>
      <c r="E636" s="55"/>
      <c r="F636" s="55"/>
    </row>
    <row r="637" spans="4:6" ht="9">
      <c r="D637" s="55"/>
      <c r="E637" s="55"/>
      <c r="F637" s="55"/>
    </row>
    <row r="638" spans="4:6" ht="9">
      <c r="D638" s="55"/>
      <c r="E638" s="55"/>
      <c r="F638" s="55"/>
    </row>
    <row r="639" spans="4:6" ht="9">
      <c r="D639" s="55"/>
      <c r="E639" s="55"/>
      <c r="F639" s="55"/>
    </row>
    <row r="640" spans="4:6" ht="9">
      <c r="D640" s="55"/>
      <c r="E640" s="55"/>
      <c r="F640" s="55"/>
    </row>
    <row r="641" spans="4:6" ht="9">
      <c r="D641" s="55"/>
      <c r="E641" s="55"/>
      <c r="F641" s="55"/>
    </row>
    <row r="642" spans="4:6" ht="9">
      <c r="D642" s="55"/>
      <c r="E642" s="55"/>
      <c r="F642" s="55"/>
    </row>
    <row r="643" spans="4:6" ht="9">
      <c r="D643" s="55"/>
      <c r="E643" s="55"/>
      <c r="F643" s="55"/>
    </row>
    <row r="644" spans="4:6" ht="9">
      <c r="D644" s="55"/>
      <c r="E644" s="55"/>
      <c r="F644" s="55"/>
    </row>
    <row r="645" spans="4:6" ht="9">
      <c r="D645" s="55"/>
      <c r="E645" s="55"/>
      <c r="F645" s="55"/>
    </row>
    <row r="646" spans="4:6" ht="9">
      <c r="D646" s="55"/>
      <c r="E646" s="55"/>
      <c r="F646" s="55"/>
    </row>
    <row r="647" spans="4:6" ht="9">
      <c r="D647" s="55"/>
      <c r="E647" s="55"/>
      <c r="F647" s="55"/>
    </row>
    <row r="648" spans="4:6" ht="9">
      <c r="D648" s="55"/>
      <c r="E648" s="55"/>
      <c r="F648" s="55"/>
    </row>
    <row r="649" spans="4:6" ht="9">
      <c r="D649" s="55"/>
      <c r="E649" s="55"/>
      <c r="F649" s="55"/>
    </row>
    <row r="650" spans="4:6" ht="9">
      <c r="D650" s="55"/>
      <c r="E650" s="55"/>
      <c r="F650" s="55"/>
    </row>
    <row r="651" spans="4:6" ht="9">
      <c r="D651" s="55"/>
      <c r="E651" s="55"/>
      <c r="F651" s="55"/>
    </row>
    <row r="652" spans="4:6" ht="9">
      <c r="D652" s="55"/>
      <c r="E652" s="55"/>
      <c r="F652" s="55"/>
    </row>
    <row r="653" spans="4:6" ht="9">
      <c r="D653" s="55"/>
      <c r="E653" s="55"/>
      <c r="F653" s="55"/>
    </row>
    <row r="654" spans="4:6" ht="9">
      <c r="D654" s="55"/>
      <c r="E654" s="55"/>
      <c r="F654" s="55"/>
    </row>
    <row r="655" spans="4:6" ht="9">
      <c r="D655" s="55"/>
      <c r="E655" s="55"/>
      <c r="F655" s="55"/>
    </row>
    <row r="656" spans="4:6" ht="9">
      <c r="D656" s="55"/>
      <c r="E656" s="55"/>
      <c r="F656" s="55"/>
    </row>
    <row r="657" spans="4:6" ht="9">
      <c r="D657" s="55"/>
      <c r="E657" s="55"/>
      <c r="F657" s="55"/>
    </row>
    <row r="658" spans="4:6" ht="9">
      <c r="D658" s="55"/>
      <c r="E658" s="55"/>
      <c r="F658" s="55"/>
    </row>
    <row r="659" spans="4:6" ht="9">
      <c r="D659" s="55"/>
      <c r="E659" s="55"/>
      <c r="F659" s="55"/>
    </row>
    <row r="660" spans="4:6" ht="9">
      <c r="D660" s="55"/>
      <c r="E660" s="55"/>
      <c r="F660" s="55"/>
    </row>
    <row r="661" spans="4:6" ht="9">
      <c r="D661" s="55"/>
      <c r="E661" s="55"/>
      <c r="F661" s="55"/>
    </row>
    <row r="662" spans="4:6" ht="9">
      <c r="D662" s="55"/>
      <c r="E662" s="55"/>
      <c r="F662" s="55"/>
    </row>
    <row r="663" spans="4:6" ht="9">
      <c r="D663" s="55"/>
      <c r="E663" s="55"/>
      <c r="F663" s="55"/>
    </row>
    <row r="664" spans="4:6" ht="9">
      <c r="D664" s="55"/>
      <c r="E664" s="55"/>
      <c r="F664" s="55"/>
    </row>
    <row r="665" spans="4:6" ht="9">
      <c r="D665" s="55"/>
      <c r="E665" s="55"/>
      <c r="F665" s="55"/>
    </row>
    <row r="666" spans="4:6" ht="9">
      <c r="D666" s="55"/>
      <c r="E666" s="55"/>
      <c r="F666" s="55"/>
    </row>
    <row r="667" spans="4:6" ht="9">
      <c r="D667" s="55"/>
      <c r="E667" s="55"/>
      <c r="F667" s="55"/>
    </row>
    <row r="668" spans="4:6" ht="9">
      <c r="D668" s="55"/>
      <c r="E668" s="55"/>
      <c r="F668" s="55"/>
    </row>
    <row r="669" spans="4:6" ht="9">
      <c r="D669" s="55"/>
      <c r="E669" s="55"/>
      <c r="F669" s="55"/>
    </row>
    <row r="670" spans="4:6" ht="9">
      <c r="D670" s="55"/>
      <c r="E670" s="55"/>
      <c r="F670" s="55"/>
    </row>
    <row r="671" spans="4:6" ht="9">
      <c r="D671" s="55"/>
      <c r="E671" s="55"/>
      <c r="F671" s="55"/>
    </row>
    <row r="672" spans="4:6" ht="9">
      <c r="D672" s="55"/>
      <c r="E672" s="55"/>
      <c r="F672" s="55"/>
    </row>
    <row r="673" spans="4:6" ht="9">
      <c r="D673" s="55"/>
      <c r="E673" s="55"/>
      <c r="F673" s="55"/>
    </row>
    <row r="674" spans="4:6" ht="9">
      <c r="D674" s="55"/>
      <c r="E674" s="55"/>
      <c r="F674" s="55"/>
    </row>
    <row r="675" spans="4:6" ht="9">
      <c r="D675" s="55"/>
      <c r="E675" s="55"/>
      <c r="F675" s="55"/>
    </row>
    <row r="676" spans="4:6" ht="9">
      <c r="D676" s="55"/>
      <c r="E676" s="55"/>
      <c r="F676" s="55"/>
    </row>
    <row r="677" spans="4:6" ht="9">
      <c r="D677" s="55"/>
      <c r="E677" s="55"/>
      <c r="F677" s="55"/>
    </row>
    <row r="678" spans="4:6" ht="9">
      <c r="D678" s="55"/>
      <c r="E678" s="55"/>
      <c r="F678" s="55"/>
    </row>
    <row r="679" spans="4:6" ht="9">
      <c r="D679" s="55"/>
      <c r="E679" s="55"/>
      <c r="F679" s="55"/>
    </row>
    <row r="680" spans="4:6" ht="9">
      <c r="D680" s="55"/>
      <c r="E680" s="55"/>
      <c r="F680" s="55"/>
    </row>
    <row r="681" spans="4:6" ht="9">
      <c r="D681" s="55"/>
      <c r="E681" s="55"/>
      <c r="F681" s="55"/>
    </row>
    <row r="682" spans="4:6" ht="9">
      <c r="D682" s="55"/>
      <c r="E682" s="55"/>
      <c r="F682" s="55"/>
    </row>
    <row r="683" spans="4:6" ht="9">
      <c r="D683" s="55"/>
      <c r="E683" s="55"/>
      <c r="F683" s="55"/>
    </row>
    <row r="684" spans="4:6" ht="9">
      <c r="D684" s="55"/>
      <c r="E684" s="55"/>
      <c r="F684" s="55"/>
    </row>
    <row r="685" spans="4:6" ht="9">
      <c r="D685" s="55"/>
      <c r="E685" s="55"/>
      <c r="F685" s="55"/>
    </row>
    <row r="686" spans="4:6" ht="9">
      <c r="D686" s="55"/>
      <c r="E686" s="55"/>
      <c r="F686" s="55"/>
    </row>
    <row r="687" spans="4:6" ht="9">
      <c r="D687" s="55"/>
      <c r="E687" s="55"/>
      <c r="F687" s="55"/>
    </row>
    <row r="688" spans="4:6" ht="9">
      <c r="D688" s="55"/>
      <c r="E688" s="55"/>
      <c r="F688" s="55"/>
    </row>
    <row r="689" spans="4:6" ht="9">
      <c r="D689" s="55"/>
      <c r="E689" s="55"/>
      <c r="F689" s="55"/>
    </row>
    <row r="690" spans="4:6" ht="9">
      <c r="D690" s="55"/>
      <c r="E690" s="55"/>
      <c r="F690" s="55"/>
    </row>
    <row r="691" spans="4:6" ht="9">
      <c r="D691" s="55"/>
      <c r="E691" s="55"/>
      <c r="F691" s="55"/>
    </row>
    <row r="692" spans="4:6" ht="9">
      <c r="D692" s="55"/>
      <c r="E692" s="55"/>
      <c r="F692" s="55"/>
    </row>
    <row r="693" spans="4:6" ht="9">
      <c r="D693" s="55"/>
      <c r="E693" s="55"/>
      <c r="F693" s="55"/>
    </row>
    <row r="694" spans="4:6" ht="9">
      <c r="D694" s="55"/>
      <c r="E694" s="55"/>
      <c r="F694" s="55"/>
    </row>
    <row r="695" spans="4:6" ht="9">
      <c r="D695" s="55"/>
      <c r="E695" s="55"/>
      <c r="F695" s="55"/>
    </row>
    <row r="696" spans="4:6" ht="9">
      <c r="D696" s="55"/>
      <c r="E696" s="55"/>
      <c r="F696" s="55"/>
    </row>
    <row r="697" spans="4:6" ht="9">
      <c r="D697" s="55"/>
      <c r="E697" s="55"/>
      <c r="F697" s="55"/>
    </row>
    <row r="698" spans="4:6" ht="9">
      <c r="D698" s="55"/>
      <c r="E698" s="55"/>
      <c r="F698" s="55"/>
    </row>
    <row r="699" spans="4:6" ht="9">
      <c r="D699" s="55"/>
      <c r="E699" s="55"/>
      <c r="F699" s="55"/>
    </row>
    <row r="700" spans="4:6" ht="9">
      <c r="D700" s="55"/>
      <c r="E700" s="55"/>
      <c r="F700" s="55"/>
    </row>
    <row r="701" spans="4:6" ht="9">
      <c r="D701" s="55"/>
      <c r="E701" s="55"/>
      <c r="F701" s="55"/>
    </row>
    <row r="702" spans="4:6" ht="9">
      <c r="D702" s="55"/>
      <c r="E702" s="55"/>
      <c r="F702" s="55"/>
    </row>
    <row r="703" spans="4:6" ht="9">
      <c r="D703" s="55"/>
      <c r="E703" s="55"/>
      <c r="F703" s="55"/>
    </row>
    <row r="704" spans="4:6" ht="9">
      <c r="D704" s="55"/>
      <c r="E704" s="55"/>
      <c r="F704" s="55"/>
    </row>
    <row r="705" spans="4:6" ht="9">
      <c r="D705" s="55"/>
      <c r="E705" s="55"/>
      <c r="F705" s="55"/>
    </row>
    <row r="706" spans="4:6" ht="9">
      <c r="D706" s="55"/>
      <c r="E706" s="55"/>
      <c r="F706" s="55"/>
    </row>
    <row r="707" spans="4:6" ht="9">
      <c r="D707" s="55"/>
      <c r="E707" s="55"/>
      <c r="F707" s="55"/>
    </row>
    <row r="708" spans="4:6" ht="9">
      <c r="D708" s="55"/>
      <c r="E708" s="55"/>
      <c r="F708" s="55"/>
    </row>
    <row r="709" spans="4:6" ht="9">
      <c r="D709" s="55"/>
      <c r="E709" s="55"/>
      <c r="F709" s="55"/>
    </row>
    <row r="710" spans="4:6" ht="9">
      <c r="D710" s="55"/>
      <c r="E710" s="55"/>
      <c r="F710" s="55"/>
    </row>
    <row r="711" spans="4:6" ht="9">
      <c r="D711" s="55"/>
      <c r="E711" s="55"/>
      <c r="F711" s="55"/>
    </row>
    <row r="712" spans="4:6" ht="9">
      <c r="D712" s="55"/>
      <c r="E712" s="55"/>
      <c r="F712" s="55"/>
    </row>
    <row r="713" spans="4:6" ht="9">
      <c r="D713" s="55"/>
      <c r="E713" s="55"/>
      <c r="F713" s="55"/>
    </row>
    <row r="714" spans="4:6" ht="9">
      <c r="D714" s="55"/>
      <c r="E714" s="55"/>
      <c r="F714" s="55"/>
    </row>
    <row r="715" spans="4:6" ht="9">
      <c r="D715" s="55"/>
      <c r="E715" s="55"/>
      <c r="F715" s="55"/>
    </row>
    <row r="716" spans="4:6" ht="9">
      <c r="D716" s="55"/>
      <c r="E716" s="55"/>
      <c r="F716" s="55"/>
    </row>
    <row r="717" spans="4:6" ht="9">
      <c r="D717" s="55"/>
      <c r="E717" s="55"/>
      <c r="F717" s="55"/>
    </row>
    <row r="718" spans="4:6" ht="9">
      <c r="D718" s="55"/>
      <c r="E718" s="55"/>
      <c r="F718" s="55"/>
    </row>
    <row r="719" spans="4:6" ht="9">
      <c r="D719" s="55"/>
      <c r="E719" s="55"/>
      <c r="F719" s="55"/>
    </row>
    <row r="720" spans="4:6" ht="9">
      <c r="D720" s="55"/>
      <c r="E720" s="55"/>
      <c r="F720" s="55"/>
    </row>
    <row r="721" spans="4:6" ht="9">
      <c r="D721" s="55"/>
      <c r="E721" s="55"/>
      <c r="F721" s="55"/>
    </row>
    <row r="722" spans="4:6" ht="9">
      <c r="D722" s="55"/>
      <c r="E722" s="55"/>
      <c r="F722" s="55"/>
    </row>
    <row r="723" spans="4:6" ht="9">
      <c r="D723" s="55"/>
      <c r="E723" s="55"/>
      <c r="F723" s="55"/>
    </row>
    <row r="724" spans="4:6" ht="9">
      <c r="D724" s="55"/>
      <c r="E724" s="55"/>
      <c r="F724" s="55"/>
    </row>
    <row r="725" spans="4:6" ht="9">
      <c r="D725" s="55"/>
      <c r="E725" s="55"/>
      <c r="F725" s="55"/>
    </row>
    <row r="726" spans="4:6" ht="9">
      <c r="D726" s="55"/>
      <c r="E726" s="55"/>
      <c r="F726" s="55"/>
    </row>
    <row r="727" spans="4:6" ht="9">
      <c r="D727" s="55"/>
      <c r="E727" s="55"/>
      <c r="F727" s="55"/>
    </row>
    <row r="728" spans="4:6" ht="9">
      <c r="D728" s="55"/>
      <c r="E728" s="55"/>
      <c r="F728" s="55"/>
    </row>
    <row r="729" spans="4:6" ht="9">
      <c r="D729" s="55"/>
      <c r="E729" s="55"/>
      <c r="F729" s="55"/>
    </row>
    <row r="730" spans="4:6" ht="9">
      <c r="D730" s="55"/>
      <c r="E730" s="55"/>
      <c r="F730" s="55"/>
    </row>
    <row r="731" spans="4:6" ht="9">
      <c r="D731" s="55"/>
      <c r="E731" s="55"/>
      <c r="F731" s="55"/>
    </row>
    <row r="732" spans="4:6" ht="9">
      <c r="D732" s="55"/>
      <c r="E732" s="55"/>
      <c r="F732" s="55"/>
    </row>
    <row r="733" spans="4:6" ht="9">
      <c r="D733" s="55"/>
      <c r="E733" s="55"/>
      <c r="F733" s="55"/>
    </row>
    <row r="734" spans="4:6" ht="9">
      <c r="D734" s="55"/>
      <c r="E734" s="55"/>
      <c r="F734" s="55"/>
    </row>
    <row r="735" spans="4:6" ht="9">
      <c r="D735" s="55"/>
      <c r="E735" s="55"/>
      <c r="F735" s="55"/>
    </row>
    <row r="736" spans="4:6" ht="9">
      <c r="D736" s="55"/>
      <c r="E736" s="55"/>
      <c r="F736" s="55"/>
    </row>
    <row r="737" spans="4:6" ht="9">
      <c r="D737" s="55"/>
      <c r="E737" s="55"/>
      <c r="F737" s="55"/>
    </row>
    <row r="738" spans="4:6" ht="9">
      <c r="D738" s="55"/>
      <c r="E738" s="55"/>
      <c r="F738" s="55"/>
    </row>
    <row r="739" spans="4:6" ht="9">
      <c r="D739" s="55"/>
      <c r="E739" s="55"/>
      <c r="F739" s="55"/>
    </row>
    <row r="740" spans="4:6" ht="9">
      <c r="D740" s="55"/>
      <c r="E740" s="55"/>
      <c r="F740" s="55"/>
    </row>
    <row r="741" spans="4:6" ht="9">
      <c r="D741" s="55"/>
      <c r="E741" s="55"/>
      <c r="F741" s="55"/>
    </row>
    <row r="742" spans="4:6" ht="9">
      <c r="D742" s="55"/>
      <c r="E742" s="55"/>
      <c r="F742" s="55"/>
    </row>
    <row r="743" spans="4:6" ht="9">
      <c r="D743" s="55"/>
      <c r="E743" s="55"/>
      <c r="F743" s="55"/>
    </row>
    <row r="744" spans="4:6" ht="9">
      <c r="D744" s="55"/>
      <c r="E744" s="55"/>
      <c r="F744" s="55"/>
    </row>
    <row r="745" spans="4:6" ht="9">
      <c r="D745" s="55"/>
      <c r="E745" s="55"/>
      <c r="F745" s="55"/>
    </row>
    <row r="746" spans="4:6" ht="9">
      <c r="D746" s="55"/>
      <c r="E746" s="55"/>
      <c r="F746" s="55"/>
    </row>
    <row r="747" spans="4:6" ht="9">
      <c r="D747" s="55"/>
      <c r="E747" s="55"/>
      <c r="F747" s="55"/>
    </row>
    <row r="748" spans="4:6" ht="9">
      <c r="D748" s="55"/>
      <c r="E748" s="55"/>
      <c r="F748" s="55"/>
    </row>
    <row r="749" spans="4:6" ht="9">
      <c r="D749" s="55"/>
      <c r="E749" s="55"/>
      <c r="F749" s="55"/>
    </row>
    <row r="750" spans="4:6" ht="9">
      <c r="D750" s="55"/>
      <c r="E750" s="55"/>
      <c r="F750" s="55"/>
    </row>
    <row r="751" spans="4:6" ht="9">
      <c r="D751" s="55"/>
      <c r="E751" s="55"/>
      <c r="F751" s="55"/>
    </row>
    <row r="752" spans="4:6" ht="9">
      <c r="D752" s="55"/>
      <c r="E752" s="55"/>
      <c r="F752" s="55"/>
    </row>
    <row r="753" spans="4:6" ht="9">
      <c r="D753" s="55"/>
      <c r="E753" s="55"/>
      <c r="F753" s="55"/>
    </row>
    <row r="754" spans="4:6" ht="9">
      <c r="D754" s="55"/>
      <c r="E754" s="55"/>
      <c r="F754" s="55"/>
    </row>
    <row r="755" spans="4:6" ht="9">
      <c r="D755" s="55"/>
      <c r="E755" s="55"/>
      <c r="F755" s="55"/>
    </row>
    <row r="756" spans="4:6" ht="9">
      <c r="D756" s="55"/>
      <c r="E756" s="55"/>
      <c r="F756" s="55"/>
    </row>
    <row r="757" spans="4:6" ht="9">
      <c r="D757" s="55"/>
      <c r="E757" s="55"/>
      <c r="F757" s="55"/>
    </row>
    <row r="758" spans="4:6" ht="9">
      <c r="D758" s="55"/>
      <c r="E758" s="55"/>
      <c r="F758" s="55"/>
    </row>
    <row r="759" spans="4:6" ht="9">
      <c r="D759" s="55"/>
      <c r="E759" s="55"/>
      <c r="F759" s="55"/>
    </row>
    <row r="760" spans="4:6" ht="9">
      <c r="D760" s="55"/>
      <c r="E760" s="55"/>
      <c r="F760" s="55"/>
    </row>
    <row r="761" spans="4:6" ht="9">
      <c r="D761" s="55"/>
      <c r="E761" s="55"/>
      <c r="F761" s="55"/>
    </row>
    <row r="762" spans="4:6" ht="9">
      <c r="D762" s="55"/>
      <c r="E762" s="55"/>
      <c r="F762" s="55"/>
    </row>
    <row r="763" spans="4:6" ht="9">
      <c r="D763" s="55"/>
      <c r="E763" s="55"/>
      <c r="F763" s="55"/>
    </row>
  </sheetData>
  <sheetProtection password="9F76" sheet="1" formatCells="0" formatColumns="0" formatRows="0"/>
  <mergeCells count="404">
    <mergeCell ref="A2:B2"/>
    <mergeCell ref="C2:F2"/>
    <mergeCell ref="B7:B8"/>
    <mergeCell ref="C7:C8"/>
    <mergeCell ref="C5:F5"/>
    <mergeCell ref="C3:F3"/>
    <mergeCell ref="F7:F8"/>
    <mergeCell ref="C12:C13"/>
    <mergeCell ref="C14:C15"/>
    <mergeCell ref="A1:F1"/>
    <mergeCell ref="A4:B4"/>
    <mergeCell ref="C4:F4"/>
    <mergeCell ref="C10:C11"/>
    <mergeCell ref="D7:E7"/>
    <mergeCell ref="A5:B5"/>
    <mergeCell ref="A3:B3"/>
    <mergeCell ref="A7:A8"/>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8:C79"/>
    <mergeCell ref="C80:C81"/>
    <mergeCell ref="C82:C83"/>
    <mergeCell ref="C64:C65"/>
    <mergeCell ref="C72:C73"/>
    <mergeCell ref="C74:C75"/>
    <mergeCell ref="C76:C77"/>
    <mergeCell ref="C66:C67"/>
    <mergeCell ref="C70:C71"/>
    <mergeCell ref="C84:C85"/>
    <mergeCell ref="C86:C87"/>
    <mergeCell ref="C88:C89"/>
    <mergeCell ref="C90:C91"/>
    <mergeCell ref="C92:C93"/>
    <mergeCell ref="C102:C103"/>
    <mergeCell ref="C104:C105"/>
    <mergeCell ref="C106:C107"/>
    <mergeCell ref="C110:C111"/>
    <mergeCell ref="C112:C113"/>
    <mergeCell ref="C114:C115"/>
    <mergeCell ref="C116:C117"/>
    <mergeCell ref="C130:C131"/>
    <mergeCell ref="C132:C133"/>
    <mergeCell ref="C134:C135"/>
    <mergeCell ref="C138:C139"/>
    <mergeCell ref="C150:C151"/>
    <mergeCell ref="C152:C153"/>
    <mergeCell ref="C140:C141"/>
    <mergeCell ref="C142:C143"/>
    <mergeCell ref="E16:E17"/>
    <mergeCell ref="F16:F17"/>
    <mergeCell ref="E10:E11"/>
    <mergeCell ref="F10:F11"/>
    <mergeCell ref="E12:E13"/>
    <mergeCell ref="F12:F13"/>
    <mergeCell ref="E14:E15"/>
    <mergeCell ref="F14:F15"/>
    <mergeCell ref="E18:E19"/>
    <mergeCell ref="F18:F19"/>
    <mergeCell ref="E20:E21"/>
    <mergeCell ref="F20:F21"/>
    <mergeCell ref="E22:E23"/>
    <mergeCell ref="F22:F23"/>
    <mergeCell ref="E24:E25"/>
    <mergeCell ref="F24:F25"/>
    <mergeCell ref="E26:E27"/>
    <mergeCell ref="F26:F27"/>
    <mergeCell ref="E28:E29"/>
    <mergeCell ref="F28:F29"/>
    <mergeCell ref="E32:E33"/>
    <mergeCell ref="F32:F33"/>
    <mergeCell ref="E34:E35"/>
    <mergeCell ref="F34:F35"/>
    <mergeCell ref="E30:E31"/>
    <mergeCell ref="F38:F39"/>
    <mergeCell ref="E36:E37"/>
    <mergeCell ref="F36:F37"/>
    <mergeCell ref="E38:E39"/>
    <mergeCell ref="F30:F31"/>
    <mergeCell ref="E40:E41"/>
    <mergeCell ref="F40:F41"/>
    <mergeCell ref="E42:E43"/>
    <mergeCell ref="F42:F43"/>
    <mergeCell ref="E44:E45"/>
    <mergeCell ref="F44:F45"/>
    <mergeCell ref="E46:E47"/>
    <mergeCell ref="F46:F47"/>
    <mergeCell ref="E48:E49"/>
    <mergeCell ref="F48:F49"/>
    <mergeCell ref="F50:F51"/>
    <mergeCell ref="E52:E53"/>
    <mergeCell ref="F52:F53"/>
    <mergeCell ref="E50:E51"/>
    <mergeCell ref="E54:E55"/>
    <mergeCell ref="F54:F55"/>
    <mergeCell ref="E56:E57"/>
    <mergeCell ref="F56:F57"/>
    <mergeCell ref="E58:E59"/>
    <mergeCell ref="F58:F59"/>
    <mergeCell ref="E60:E61"/>
    <mergeCell ref="F60:F61"/>
    <mergeCell ref="E62:E63"/>
    <mergeCell ref="F62:F63"/>
    <mergeCell ref="E64:E65"/>
    <mergeCell ref="F64:F65"/>
    <mergeCell ref="E72:E73"/>
    <mergeCell ref="F72:F73"/>
    <mergeCell ref="E74:E75"/>
    <mergeCell ref="F74:F75"/>
    <mergeCell ref="E80:E81"/>
    <mergeCell ref="F80:F81"/>
    <mergeCell ref="E76:E77"/>
    <mergeCell ref="F76:F77"/>
    <mergeCell ref="E78:E79"/>
    <mergeCell ref="F78:F79"/>
    <mergeCell ref="E82:E83"/>
    <mergeCell ref="F82:F83"/>
    <mergeCell ref="E84:E85"/>
    <mergeCell ref="F84:F85"/>
    <mergeCell ref="E86:E87"/>
    <mergeCell ref="F86:F87"/>
    <mergeCell ref="E88:E89"/>
    <mergeCell ref="F88:F89"/>
    <mergeCell ref="E90:E91"/>
    <mergeCell ref="F90:F91"/>
    <mergeCell ref="E92:E93"/>
    <mergeCell ref="F92:F93"/>
    <mergeCell ref="E102:E103"/>
    <mergeCell ref="F102:F103"/>
    <mergeCell ref="E104:E105"/>
    <mergeCell ref="F104:F105"/>
    <mergeCell ref="E106:E107"/>
    <mergeCell ref="F106:F107"/>
    <mergeCell ref="E110:E111"/>
    <mergeCell ref="F110:F111"/>
    <mergeCell ref="E112:E113"/>
    <mergeCell ref="F112:F113"/>
    <mergeCell ref="E114:E115"/>
    <mergeCell ref="F114:F115"/>
    <mergeCell ref="E116:E117"/>
    <mergeCell ref="F116:F117"/>
    <mergeCell ref="E126:E127"/>
    <mergeCell ref="F126:F127"/>
    <mergeCell ref="E128:E129"/>
    <mergeCell ref="F128:F129"/>
    <mergeCell ref="F118:F119"/>
    <mergeCell ref="E130:E131"/>
    <mergeCell ref="F130:F131"/>
    <mergeCell ref="E132:E133"/>
    <mergeCell ref="F132:F133"/>
    <mergeCell ref="E134:E135"/>
    <mergeCell ref="F134:F135"/>
    <mergeCell ref="E138:E139"/>
    <mergeCell ref="F138:F139"/>
    <mergeCell ref="E150:E151"/>
    <mergeCell ref="F150:F151"/>
    <mergeCell ref="E140:E141"/>
    <mergeCell ref="F140:F141"/>
    <mergeCell ref="E142:E143"/>
    <mergeCell ref="F142:F143"/>
    <mergeCell ref="F158:F159"/>
    <mergeCell ref="E156:E157"/>
    <mergeCell ref="F156:F157"/>
    <mergeCell ref="E152:E153"/>
    <mergeCell ref="F152:F153"/>
    <mergeCell ref="E154:E155"/>
    <mergeCell ref="F154:F155"/>
    <mergeCell ref="A10:A11"/>
    <mergeCell ref="B10:B11"/>
    <mergeCell ref="A12:A13"/>
    <mergeCell ref="B12:B13"/>
    <mergeCell ref="B14:B15"/>
    <mergeCell ref="A16:A17"/>
    <mergeCell ref="B16:B17"/>
    <mergeCell ref="C162:C163"/>
    <mergeCell ref="A14:A15"/>
    <mergeCell ref="C156:C157"/>
    <mergeCell ref="C158:C159"/>
    <mergeCell ref="C154:C155"/>
    <mergeCell ref="A18:A19"/>
    <mergeCell ref="B18:B19"/>
    <mergeCell ref="A20:A21"/>
    <mergeCell ref="C126:C127"/>
    <mergeCell ref="C128:C129"/>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72:A73"/>
    <mergeCell ref="B72:B73"/>
    <mergeCell ref="A74:A75"/>
    <mergeCell ref="B74:B75"/>
    <mergeCell ref="A66:A67"/>
    <mergeCell ref="B66:B67"/>
    <mergeCell ref="A70:A71"/>
    <mergeCell ref="B70:B71"/>
    <mergeCell ref="A80:A81"/>
    <mergeCell ref="B80:B81"/>
    <mergeCell ref="A76:A77"/>
    <mergeCell ref="B76:B77"/>
    <mergeCell ref="A78:A79"/>
    <mergeCell ref="B78:B79"/>
    <mergeCell ref="B90:B91"/>
    <mergeCell ref="A92:A93"/>
    <mergeCell ref="B92:B93"/>
    <mergeCell ref="A82:A83"/>
    <mergeCell ref="B82:B83"/>
    <mergeCell ref="A84:A85"/>
    <mergeCell ref="B84:B85"/>
    <mergeCell ref="A86:A87"/>
    <mergeCell ref="B86:B87"/>
    <mergeCell ref="A102:A103"/>
    <mergeCell ref="B102:B103"/>
    <mergeCell ref="A104:A105"/>
    <mergeCell ref="B104:B105"/>
    <mergeCell ref="A106:A107"/>
    <mergeCell ref="B106:B107"/>
    <mergeCell ref="A110:A111"/>
    <mergeCell ref="B110:B111"/>
    <mergeCell ref="A112:A113"/>
    <mergeCell ref="B112:B113"/>
    <mergeCell ref="A114:A115"/>
    <mergeCell ref="B114:B115"/>
    <mergeCell ref="A116:A117"/>
    <mergeCell ref="B116:B117"/>
    <mergeCell ref="A126:A127"/>
    <mergeCell ref="B126:B127"/>
    <mergeCell ref="A128:A129"/>
    <mergeCell ref="B128:B129"/>
    <mergeCell ref="A118:A119"/>
    <mergeCell ref="B118:B119"/>
    <mergeCell ref="A120:A121"/>
    <mergeCell ref="B120:B121"/>
    <mergeCell ref="A130:A131"/>
    <mergeCell ref="B130:B131"/>
    <mergeCell ref="A132:A133"/>
    <mergeCell ref="B132:B133"/>
    <mergeCell ref="A134:A135"/>
    <mergeCell ref="B134:B135"/>
    <mergeCell ref="A154:A155"/>
    <mergeCell ref="B154:B155"/>
    <mergeCell ref="A138:A139"/>
    <mergeCell ref="B138:B139"/>
    <mergeCell ref="A150:A151"/>
    <mergeCell ref="B150:B151"/>
    <mergeCell ref="A152:A153"/>
    <mergeCell ref="B152:B153"/>
    <mergeCell ref="A140:A141"/>
    <mergeCell ref="B140:B141"/>
    <mergeCell ref="A160:A161"/>
    <mergeCell ref="B160:B161"/>
    <mergeCell ref="C160:C161"/>
    <mergeCell ref="E160:E161"/>
    <mergeCell ref="A156:A157"/>
    <mergeCell ref="B156:B157"/>
    <mergeCell ref="A158:A159"/>
    <mergeCell ref="B158:B159"/>
    <mergeCell ref="E158:E159"/>
    <mergeCell ref="F160:F161"/>
    <mergeCell ref="A164:A165"/>
    <mergeCell ref="B164:B165"/>
    <mergeCell ref="C164:C165"/>
    <mergeCell ref="E164:E165"/>
    <mergeCell ref="F164:F165"/>
    <mergeCell ref="E162:E163"/>
    <mergeCell ref="F162:F163"/>
    <mergeCell ref="A162:A163"/>
    <mergeCell ref="B162:B163"/>
    <mergeCell ref="F100:F101"/>
    <mergeCell ref="A124:A125"/>
    <mergeCell ref="B124:B125"/>
    <mergeCell ref="C124:C125"/>
    <mergeCell ref="E124:E125"/>
    <mergeCell ref="F124:F125"/>
    <mergeCell ref="A100:A101"/>
    <mergeCell ref="B100:B101"/>
    <mergeCell ref="C100:C101"/>
    <mergeCell ref="E100:E101"/>
    <mergeCell ref="E66:E67"/>
    <mergeCell ref="F66:F67"/>
    <mergeCell ref="A68:A69"/>
    <mergeCell ref="B68:B69"/>
    <mergeCell ref="C68:C69"/>
    <mergeCell ref="E68:E69"/>
    <mergeCell ref="F68:F69"/>
    <mergeCell ref="E70:E71"/>
    <mergeCell ref="F70:F71"/>
    <mergeCell ref="A94:A95"/>
    <mergeCell ref="B94:B95"/>
    <mergeCell ref="C94:C95"/>
    <mergeCell ref="E94:E95"/>
    <mergeCell ref="F94:F95"/>
    <mergeCell ref="A88:A89"/>
    <mergeCell ref="B88:B89"/>
    <mergeCell ref="A90:A91"/>
    <mergeCell ref="A96:A97"/>
    <mergeCell ref="B96:B97"/>
    <mergeCell ref="C96:C97"/>
    <mergeCell ref="E96:E97"/>
    <mergeCell ref="F96:F97"/>
    <mergeCell ref="A98:A99"/>
    <mergeCell ref="B98:B99"/>
    <mergeCell ref="C98:C99"/>
    <mergeCell ref="E98:E99"/>
    <mergeCell ref="F98:F99"/>
    <mergeCell ref="C120:C121"/>
    <mergeCell ref="E120:E121"/>
    <mergeCell ref="F120:F121"/>
    <mergeCell ref="A108:A109"/>
    <mergeCell ref="B108:B109"/>
    <mergeCell ref="C108:C109"/>
    <mergeCell ref="E108:E109"/>
    <mergeCell ref="F108:F109"/>
    <mergeCell ref="C118:C119"/>
    <mergeCell ref="E118:E119"/>
    <mergeCell ref="A136:A137"/>
    <mergeCell ref="B136:B137"/>
    <mergeCell ref="C136:C137"/>
    <mergeCell ref="E136:E137"/>
    <mergeCell ref="F136:F137"/>
    <mergeCell ref="A122:A123"/>
    <mergeCell ref="B122:B123"/>
    <mergeCell ref="C122:C123"/>
    <mergeCell ref="E122:E123"/>
    <mergeCell ref="F122:F123"/>
    <mergeCell ref="A144:A145"/>
    <mergeCell ref="B144:B145"/>
    <mergeCell ref="C144:C145"/>
    <mergeCell ref="E144:E145"/>
    <mergeCell ref="F144:F145"/>
    <mergeCell ref="A142:A143"/>
    <mergeCell ref="B142:B143"/>
    <mergeCell ref="A146:A147"/>
    <mergeCell ref="B146:B147"/>
    <mergeCell ref="C146:C147"/>
    <mergeCell ref="E146:E147"/>
    <mergeCell ref="F146:F147"/>
    <mergeCell ref="A148:A149"/>
    <mergeCell ref="B148:B149"/>
    <mergeCell ref="C148:C149"/>
    <mergeCell ref="E148:E149"/>
    <mergeCell ref="F148:F14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C3" sqref="C3:E3"/>
    </sheetView>
  </sheetViews>
  <sheetFormatPr defaultColWidth="9.140625" defaultRowHeight="12.75"/>
  <cols>
    <col min="1" max="1" width="5.00390625" style="48" customWidth="1"/>
    <col min="2" max="2" width="41.421875" style="56" customWidth="1"/>
    <col min="3" max="3" width="5.140625" style="54" bestFit="1" customWidth="1"/>
    <col min="4" max="4" width="16.421875" style="48" bestFit="1" customWidth="1"/>
    <col min="5" max="5" width="15.8515625" style="48" bestFit="1" customWidth="1"/>
    <col min="6" max="16384" width="9.140625" style="48" customWidth="1"/>
  </cols>
  <sheetData>
    <row r="1" spans="1:5" s="47" customFormat="1" ht="10.5" thickBot="1">
      <c r="A1" s="705" t="s">
        <v>132</v>
      </c>
      <c r="B1" s="705"/>
      <c r="C1" s="705"/>
      <c r="D1" s="705"/>
      <c r="E1" s="705"/>
    </row>
    <row r="2" spans="1:5" s="47" customFormat="1" ht="12.75">
      <c r="A2" s="722" t="s">
        <v>455</v>
      </c>
      <c r="B2" s="722"/>
      <c r="C2" s="724" t="s">
        <v>809</v>
      </c>
      <c r="D2" s="725"/>
      <c r="E2" s="726"/>
    </row>
    <row r="3" spans="1:7" ht="12.75">
      <c r="A3" s="722" t="s">
        <v>456</v>
      </c>
      <c r="B3" s="722"/>
      <c r="C3" s="724" t="s">
        <v>810</v>
      </c>
      <c r="D3" s="725"/>
      <c r="E3" s="726"/>
      <c r="F3" s="80"/>
      <c r="G3" s="80"/>
    </row>
    <row r="4" spans="1:5" ht="15">
      <c r="A4" s="722" t="s">
        <v>540</v>
      </c>
      <c r="B4" s="722"/>
      <c r="C4" s="618" t="str">
        <f>IF(ISBLANK(Ročná_správa!B12),"  ",Ročná_správa!B12)</f>
        <v>Hotel Flóra,a.s.</v>
      </c>
      <c r="D4" s="619"/>
      <c r="E4" s="620"/>
    </row>
    <row r="5" spans="1:5" ht="15">
      <c r="A5" s="722" t="s">
        <v>416</v>
      </c>
      <c r="B5" s="723"/>
      <c r="C5" s="618" t="str">
        <f>IF(ISBLANK(Ročná_správa!E6),"  ",Ročná_správa!E6)</f>
        <v>31 420 664</v>
      </c>
      <c r="D5" s="619"/>
      <c r="E5" s="620"/>
    </row>
    <row r="7" spans="1:5" ht="28.5">
      <c r="A7" s="57" t="s">
        <v>335</v>
      </c>
      <c r="B7" s="57" t="s">
        <v>366</v>
      </c>
      <c r="C7" s="58" t="s">
        <v>344</v>
      </c>
      <c r="D7" s="57" t="s">
        <v>439</v>
      </c>
      <c r="E7" s="57" t="s">
        <v>432</v>
      </c>
    </row>
    <row r="8" spans="1:5" ht="9">
      <c r="A8" s="59"/>
      <c r="B8" s="149" t="s">
        <v>363</v>
      </c>
      <c r="C8" s="146" t="s">
        <v>648</v>
      </c>
      <c r="D8" s="235">
        <f>D9+D30+D70</f>
        <v>2430813</v>
      </c>
      <c r="E8" s="250">
        <f>E9+E30+E70</f>
        <v>2464295</v>
      </c>
    </row>
    <row r="9" spans="1:5" ht="9">
      <c r="A9" s="59" t="s">
        <v>440</v>
      </c>
      <c r="B9" s="60" t="s">
        <v>364</v>
      </c>
      <c r="C9" s="61" t="s">
        <v>649</v>
      </c>
      <c r="D9" s="235">
        <f>D10+D14+D15+D16+D19+D22+D26+D29</f>
        <v>1826909</v>
      </c>
      <c r="E9" s="250">
        <f>E10+E14+E15+E16+E19+E22+E26+E29</f>
        <v>1771612</v>
      </c>
    </row>
    <row r="10" spans="1:5" ht="9">
      <c r="A10" s="59" t="s">
        <v>459</v>
      </c>
      <c r="B10" s="60" t="s">
        <v>798</v>
      </c>
      <c r="C10" s="61" t="s">
        <v>650</v>
      </c>
      <c r="D10" s="235">
        <f>SUM(D11:D13)</f>
        <v>1391748</v>
      </c>
      <c r="E10" s="235">
        <f>SUM(E11:E13)</f>
        <v>1391748</v>
      </c>
    </row>
    <row r="11" spans="1:5" ht="9">
      <c r="A11" s="150" t="s">
        <v>207</v>
      </c>
      <c r="B11" s="62" t="s">
        <v>348</v>
      </c>
      <c r="C11" s="53" t="s">
        <v>651</v>
      </c>
      <c r="D11" s="84">
        <v>1391748</v>
      </c>
      <c r="E11" s="84">
        <v>1391748</v>
      </c>
    </row>
    <row r="12" spans="1:5" ht="9">
      <c r="A12" s="151" t="s">
        <v>345</v>
      </c>
      <c r="B12" s="62" t="s">
        <v>349</v>
      </c>
      <c r="C12" s="53" t="s">
        <v>652</v>
      </c>
      <c r="D12" s="84"/>
      <c r="E12" s="84"/>
    </row>
    <row r="13" spans="1:5" ht="9">
      <c r="A13" s="151" t="s">
        <v>452</v>
      </c>
      <c r="B13" s="62" t="s">
        <v>130</v>
      </c>
      <c r="C13" s="53" t="s">
        <v>653</v>
      </c>
      <c r="D13" s="84"/>
      <c r="E13" s="84"/>
    </row>
    <row r="14" spans="1:5" s="232" customFormat="1" ht="9">
      <c r="A14" s="230" t="s">
        <v>461</v>
      </c>
      <c r="B14" s="149" t="s">
        <v>350</v>
      </c>
      <c r="C14" s="146" t="s">
        <v>654</v>
      </c>
      <c r="D14" s="231"/>
      <c r="E14" s="231"/>
    </row>
    <row r="15" spans="1:5" s="232" customFormat="1" ht="9">
      <c r="A15" s="230" t="s">
        <v>462</v>
      </c>
      <c r="B15" s="149" t="s">
        <v>496</v>
      </c>
      <c r="C15" s="146" t="s">
        <v>655</v>
      </c>
      <c r="D15" s="231">
        <v>308591</v>
      </c>
      <c r="E15" s="231">
        <v>308591</v>
      </c>
    </row>
    <row r="16" spans="1:5" ht="9">
      <c r="A16" s="59" t="s">
        <v>463</v>
      </c>
      <c r="B16" s="60" t="s">
        <v>656</v>
      </c>
      <c r="C16" s="61" t="s">
        <v>657</v>
      </c>
      <c r="D16" s="235">
        <f>SUM(D17+D18)</f>
        <v>31042</v>
      </c>
      <c r="E16" s="235">
        <f>SUM(E17+E18)</f>
        <v>26715</v>
      </c>
    </row>
    <row r="17" spans="1:5" ht="9.75" customHeight="1">
      <c r="A17" s="151" t="s">
        <v>659</v>
      </c>
      <c r="B17" s="62" t="s">
        <v>660</v>
      </c>
      <c r="C17" s="53" t="s">
        <v>658</v>
      </c>
      <c r="D17" s="84">
        <v>31042</v>
      </c>
      <c r="E17" s="84">
        <v>26715</v>
      </c>
    </row>
    <row r="18" spans="1:5" ht="9.75" customHeight="1">
      <c r="A18" s="151" t="s">
        <v>345</v>
      </c>
      <c r="B18" s="62" t="s">
        <v>662</v>
      </c>
      <c r="C18" s="53" t="s">
        <v>661</v>
      </c>
      <c r="D18" s="84"/>
      <c r="E18" s="84"/>
    </row>
    <row r="19" spans="1:5" ht="9.75" customHeight="1">
      <c r="A19" s="59" t="s">
        <v>464</v>
      </c>
      <c r="B19" s="60" t="s">
        <v>663</v>
      </c>
      <c r="C19" s="61" t="s">
        <v>664</v>
      </c>
      <c r="D19" s="235">
        <f>SUM(D20+D21)</f>
        <v>0</v>
      </c>
      <c r="E19" s="235">
        <f>SUM(E20+E21)</f>
        <v>0</v>
      </c>
    </row>
    <row r="20" spans="1:5" ht="9.75" customHeight="1">
      <c r="A20" s="151" t="s">
        <v>666</v>
      </c>
      <c r="B20" s="62" t="s">
        <v>665</v>
      </c>
      <c r="C20" s="53" t="s">
        <v>667</v>
      </c>
      <c r="D20" s="84"/>
      <c r="E20" s="84"/>
    </row>
    <row r="21" spans="1:5" ht="9.75" customHeight="1">
      <c r="A21" s="151" t="s">
        <v>345</v>
      </c>
      <c r="B21" s="62" t="s">
        <v>668</v>
      </c>
      <c r="C21" s="53" t="s">
        <v>669</v>
      </c>
      <c r="D21" s="84"/>
      <c r="E21" s="84"/>
    </row>
    <row r="22" spans="1:5" ht="9.75" customHeight="1">
      <c r="A22" s="59" t="s">
        <v>671</v>
      </c>
      <c r="B22" s="60" t="s">
        <v>670</v>
      </c>
      <c r="C22" s="61" t="s">
        <v>672</v>
      </c>
      <c r="D22" s="235">
        <f>SUM(D23+D24+D25)</f>
        <v>0</v>
      </c>
      <c r="E22" s="235">
        <f>SUM(E23+E24+E25)</f>
        <v>0</v>
      </c>
    </row>
    <row r="23" spans="1:5" ht="9">
      <c r="A23" s="151" t="s">
        <v>674</v>
      </c>
      <c r="B23" s="62" t="s">
        <v>351</v>
      </c>
      <c r="C23" s="53" t="s">
        <v>673</v>
      </c>
      <c r="D23" s="84"/>
      <c r="E23" s="84"/>
    </row>
    <row r="24" spans="1:5" ht="9">
      <c r="A24" s="151" t="s">
        <v>345</v>
      </c>
      <c r="B24" s="62" t="s">
        <v>353</v>
      </c>
      <c r="C24" s="53" t="s">
        <v>675</v>
      </c>
      <c r="D24" s="84"/>
      <c r="E24" s="84"/>
    </row>
    <row r="25" spans="1:5" ht="9">
      <c r="A25" s="151" t="s">
        <v>452</v>
      </c>
      <c r="B25" s="62" t="s">
        <v>596</v>
      </c>
      <c r="C25" s="53" t="s">
        <v>676</v>
      </c>
      <c r="D25" s="84"/>
      <c r="E25" s="84"/>
    </row>
    <row r="26" spans="1:5" ht="9">
      <c r="A26" s="59" t="s">
        <v>678</v>
      </c>
      <c r="B26" s="60" t="s">
        <v>497</v>
      </c>
      <c r="C26" s="61" t="s">
        <v>677</v>
      </c>
      <c r="D26" s="235">
        <f>SUM(D27+D28)</f>
        <v>25231</v>
      </c>
      <c r="E26" s="235">
        <f>SUM(E27+E28)</f>
        <v>1283</v>
      </c>
    </row>
    <row r="27" spans="1:5" ht="9">
      <c r="A27" s="150" t="s">
        <v>679</v>
      </c>
      <c r="B27" s="62" t="s">
        <v>354</v>
      </c>
      <c r="C27" s="53" t="s">
        <v>680</v>
      </c>
      <c r="D27" s="84">
        <v>25231</v>
      </c>
      <c r="E27" s="84">
        <v>1283</v>
      </c>
    </row>
    <row r="28" spans="1:5" ht="9">
      <c r="A28" s="151" t="s">
        <v>345</v>
      </c>
      <c r="B28" s="62" t="s">
        <v>355</v>
      </c>
      <c r="C28" s="53" t="s">
        <v>681</v>
      </c>
      <c r="D28" s="84"/>
      <c r="E28" s="84"/>
    </row>
    <row r="29" spans="1:5" ht="9">
      <c r="A29" s="59" t="s">
        <v>682</v>
      </c>
      <c r="B29" s="60" t="s">
        <v>133</v>
      </c>
      <c r="C29" s="61" t="s">
        <v>467</v>
      </c>
      <c r="D29" s="235">
        <f>'P2Súvaha- aktíva'!E10-(D10+D14+D15+D16+D19+D22+D26+D30+D70)</f>
        <v>70297</v>
      </c>
      <c r="E29" s="235">
        <f>'P2Súvaha- aktíva'!F10-(E10+E14+E15+E16+E19+E22+E26+E30+E70)</f>
        <v>43275</v>
      </c>
    </row>
    <row r="30" spans="1:5" ht="9">
      <c r="A30" s="59" t="s">
        <v>441</v>
      </c>
      <c r="B30" s="60" t="s">
        <v>365</v>
      </c>
      <c r="C30" s="61" t="s">
        <v>468</v>
      </c>
      <c r="D30" s="235">
        <f>D31+D47+D50+D51+D65+D68+D69</f>
        <v>579867</v>
      </c>
      <c r="E30" s="235">
        <f>E31+E47+E50+E51+E65+E68+E69</f>
        <v>661163</v>
      </c>
    </row>
    <row r="31" spans="1:7" ht="9">
      <c r="A31" s="59" t="s">
        <v>442</v>
      </c>
      <c r="B31" s="60" t="s">
        <v>799</v>
      </c>
      <c r="C31" s="61" t="s">
        <v>469</v>
      </c>
      <c r="D31" s="235">
        <f>SUM(D32+D36+D37+D38+D39+D40+D41+D42+D43+D44+D45+D46)</f>
        <v>279938</v>
      </c>
      <c r="E31" s="235">
        <f>SUM(E32+E36+E37+E38+E39+E40+E41+E42+E43+E44+E45+E46)</f>
        <v>377243</v>
      </c>
      <c r="G31" s="147"/>
    </row>
    <row r="32" spans="1:5" ht="9">
      <c r="A32" s="59" t="s">
        <v>201</v>
      </c>
      <c r="B32" s="60" t="s">
        <v>769</v>
      </c>
      <c r="C32" s="61" t="s">
        <v>470</v>
      </c>
      <c r="D32" s="235">
        <f>SUM(C33:C35)</f>
        <v>0</v>
      </c>
      <c r="E32" s="235">
        <f>SUM(D33:D35)</f>
        <v>0</v>
      </c>
    </row>
    <row r="33" spans="1:5" ht="9">
      <c r="A33" s="151" t="s">
        <v>607</v>
      </c>
      <c r="B33" s="62" t="s">
        <v>683</v>
      </c>
      <c r="C33" s="53" t="s">
        <v>471</v>
      </c>
      <c r="D33" s="84"/>
      <c r="E33" s="84"/>
    </row>
    <row r="34" spans="1:5" ht="18.75">
      <c r="A34" s="151" t="s">
        <v>620</v>
      </c>
      <c r="B34" s="62" t="s">
        <v>684</v>
      </c>
      <c r="C34" s="53" t="s">
        <v>472</v>
      </c>
      <c r="D34" s="84"/>
      <c r="E34" s="84"/>
    </row>
    <row r="35" spans="1:5" ht="9">
      <c r="A35" s="151" t="s">
        <v>621</v>
      </c>
      <c r="B35" s="62" t="s">
        <v>685</v>
      </c>
      <c r="C35" s="53" t="s">
        <v>473</v>
      </c>
      <c r="D35" s="84"/>
      <c r="E35" s="84"/>
    </row>
    <row r="36" spans="1:5" ht="9">
      <c r="A36" s="151" t="s">
        <v>345</v>
      </c>
      <c r="B36" s="62" t="s">
        <v>193</v>
      </c>
      <c r="C36" s="53" t="s">
        <v>474</v>
      </c>
      <c r="D36" s="84"/>
      <c r="E36" s="84"/>
    </row>
    <row r="37" spans="1:5" ht="9">
      <c r="A37" s="151" t="s">
        <v>452</v>
      </c>
      <c r="B37" s="62" t="s">
        <v>686</v>
      </c>
      <c r="C37" s="53" t="s">
        <v>475</v>
      </c>
      <c r="D37" s="84">
        <v>84163</v>
      </c>
      <c r="E37" s="84">
        <v>174163</v>
      </c>
    </row>
    <row r="38" spans="1:5" ht="18.75">
      <c r="A38" s="151" t="s">
        <v>453</v>
      </c>
      <c r="B38" s="62" t="s">
        <v>687</v>
      </c>
      <c r="C38" s="53" t="s">
        <v>476</v>
      </c>
      <c r="D38" s="84"/>
      <c r="E38" s="84"/>
    </row>
    <row r="39" spans="1:5" ht="9">
      <c r="A39" s="151" t="s">
        <v>454</v>
      </c>
      <c r="B39" s="62" t="s">
        <v>500</v>
      </c>
      <c r="C39" s="53" t="s">
        <v>477</v>
      </c>
      <c r="D39" s="84">
        <v>7415</v>
      </c>
      <c r="E39" s="84">
        <v>11122</v>
      </c>
    </row>
    <row r="40" spans="1:7" ht="9">
      <c r="A40" s="151" t="s">
        <v>449</v>
      </c>
      <c r="B40" s="62" t="s">
        <v>356</v>
      </c>
      <c r="C40" s="53" t="s">
        <v>478</v>
      </c>
      <c r="D40" s="84"/>
      <c r="E40" s="84"/>
      <c r="G40" s="147"/>
    </row>
    <row r="41" spans="1:5" ht="9">
      <c r="A41" s="151" t="s">
        <v>450</v>
      </c>
      <c r="B41" s="62" t="s">
        <v>498</v>
      </c>
      <c r="C41" s="53" t="s">
        <v>480</v>
      </c>
      <c r="D41" s="84"/>
      <c r="E41" s="84"/>
    </row>
    <row r="42" spans="1:5" ht="9">
      <c r="A42" s="151" t="s">
        <v>346</v>
      </c>
      <c r="B42" s="62" t="s">
        <v>499</v>
      </c>
      <c r="C42" s="53" t="s">
        <v>481</v>
      </c>
      <c r="D42" s="84"/>
      <c r="E42" s="84"/>
    </row>
    <row r="43" spans="1:5" ht="9">
      <c r="A43" s="151" t="s">
        <v>347</v>
      </c>
      <c r="B43" s="62" t="s">
        <v>357</v>
      </c>
      <c r="C43" s="53" t="s">
        <v>482</v>
      </c>
      <c r="D43" s="84">
        <v>15913</v>
      </c>
      <c r="E43" s="84">
        <v>12885</v>
      </c>
    </row>
    <row r="44" spans="1:5" ht="9">
      <c r="A44" s="151" t="s">
        <v>367</v>
      </c>
      <c r="B44" s="62" t="s">
        <v>688</v>
      </c>
      <c r="C44" s="53" t="s">
        <v>483</v>
      </c>
      <c r="D44" s="84"/>
      <c r="E44" s="84"/>
    </row>
    <row r="45" spans="1:5" ht="9">
      <c r="A45" s="151" t="s">
        <v>206</v>
      </c>
      <c r="B45" s="62" t="s">
        <v>689</v>
      </c>
      <c r="C45" s="53" t="s">
        <v>134</v>
      </c>
      <c r="D45" s="84"/>
      <c r="E45" s="84"/>
    </row>
    <row r="46" spans="1:5" ht="9">
      <c r="A46" s="151" t="s">
        <v>690</v>
      </c>
      <c r="B46" s="62" t="s">
        <v>358</v>
      </c>
      <c r="C46" s="53" t="s">
        <v>484</v>
      </c>
      <c r="D46" s="84">
        <v>172447</v>
      </c>
      <c r="E46" s="84">
        <v>179073</v>
      </c>
    </row>
    <row r="47" spans="1:5" ht="9">
      <c r="A47" s="59" t="s">
        <v>466</v>
      </c>
      <c r="B47" s="60" t="s">
        <v>691</v>
      </c>
      <c r="C47" s="61" t="s">
        <v>485</v>
      </c>
      <c r="D47" s="235">
        <f>D48+D49</f>
        <v>33616</v>
      </c>
      <c r="E47" s="235">
        <f>E48+E49</f>
        <v>30237</v>
      </c>
    </row>
    <row r="48" spans="1:5" ht="9">
      <c r="A48" s="150" t="s">
        <v>202</v>
      </c>
      <c r="B48" s="62" t="s">
        <v>692</v>
      </c>
      <c r="C48" s="53" t="s">
        <v>203</v>
      </c>
      <c r="D48" s="84"/>
      <c r="E48" s="84"/>
    </row>
    <row r="49" spans="1:5" ht="9">
      <c r="A49" s="150" t="s">
        <v>345</v>
      </c>
      <c r="B49" s="62" t="s">
        <v>693</v>
      </c>
      <c r="C49" s="53" t="s">
        <v>140</v>
      </c>
      <c r="D49" s="84">
        <v>33616</v>
      </c>
      <c r="E49" s="84">
        <v>30237</v>
      </c>
    </row>
    <row r="50" spans="1:5" ht="9">
      <c r="A50" s="59" t="s">
        <v>448</v>
      </c>
      <c r="B50" s="60" t="s">
        <v>695</v>
      </c>
      <c r="C50" s="61" t="s">
        <v>694</v>
      </c>
      <c r="D50" s="84"/>
      <c r="E50" s="84"/>
    </row>
    <row r="51" spans="1:5" ht="9">
      <c r="A51" s="59" t="s">
        <v>479</v>
      </c>
      <c r="B51" s="60" t="s">
        <v>197</v>
      </c>
      <c r="C51" s="61" t="s">
        <v>142</v>
      </c>
      <c r="D51" s="235">
        <f>D52+D56+D57+D58+D59+D60+D61+D62+D63+D64</f>
        <v>172125</v>
      </c>
      <c r="E51" s="235">
        <f>E52+E56+E57+E58+E59+E60+E61+E62+E63+E64</f>
        <v>167277</v>
      </c>
    </row>
    <row r="52" spans="1:5" ht="9">
      <c r="A52" s="59" t="s">
        <v>123</v>
      </c>
      <c r="B52" s="60" t="s">
        <v>696</v>
      </c>
      <c r="C52" s="61" t="s">
        <v>141</v>
      </c>
      <c r="D52" s="235">
        <f>D53+D54+D55</f>
        <v>24597</v>
      </c>
      <c r="E52" s="235">
        <f>E53+E54+E55</f>
        <v>20169</v>
      </c>
    </row>
    <row r="53" spans="1:5" ht="9">
      <c r="A53" s="151" t="s">
        <v>607</v>
      </c>
      <c r="B53" s="62" t="s">
        <v>683</v>
      </c>
      <c r="C53" s="53" t="s">
        <v>204</v>
      </c>
      <c r="D53" s="84"/>
      <c r="E53" s="84"/>
    </row>
    <row r="54" spans="1:5" ht="18.75">
      <c r="A54" s="151" t="s">
        <v>620</v>
      </c>
      <c r="B54" s="62" t="s">
        <v>684</v>
      </c>
      <c r="C54" s="53" t="s">
        <v>205</v>
      </c>
      <c r="D54" s="84"/>
      <c r="E54" s="84"/>
    </row>
    <row r="55" spans="1:5" ht="9">
      <c r="A55" s="151" t="s">
        <v>621</v>
      </c>
      <c r="B55" s="62" t="s">
        <v>685</v>
      </c>
      <c r="C55" s="53" t="s">
        <v>697</v>
      </c>
      <c r="D55" s="84">
        <v>24597</v>
      </c>
      <c r="E55" s="84">
        <v>20169</v>
      </c>
    </row>
    <row r="56" spans="1:5" ht="9">
      <c r="A56" s="151" t="s">
        <v>345</v>
      </c>
      <c r="B56" s="62" t="s">
        <v>193</v>
      </c>
      <c r="C56" s="53" t="s">
        <v>698</v>
      </c>
      <c r="D56" s="84"/>
      <c r="E56" s="84"/>
    </row>
    <row r="57" spans="1:5" ht="9">
      <c r="A57" s="151" t="s">
        <v>452</v>
      </c>
      <c r="B57" s="62" t="s">
        <v>686</v>
      </c>
      <c r="C57" s="53" t="s">
        <v>699</v>
      </c>
      <c r="D57" s="84">
        <v>90298</v>
      </c>
      <c r="E57" s="84">
        <v>90436</v>
      </c>
    </row>
    <row r="58" spans="1:5" ht="18.75">
      <c r="A58" s="151" t="s">
        <v>453</v>
      </c>
      <c r="B58" s="62" t="s">
        <v>687</v>
      </c>
      <c r="C58" s="53" t="s">
        <v>700</v>
      </c>
      <c r="D58" s="84"/>
      <c r="E58" s="84"/>
    </row>
    <row r="59" spans="1:5" ht="9">
      <c r="A59" s="151" t="s">
        <v>454</v>
      </c>
      <c r="B59" s="62" t="s">
        <v>359</v>
      </c>
      <c r="C59" s="53" t="s">
        <v>701</v>
      </c>
      <c r="D59" s="84"/>
      <c r="E59" s="84"/>
    </row>
    <row r="60" spans="1:5" ht="9">
      <c r="A60" s="151" t="s">
        <v>449</v>
      </c>
      <c r="B60" s="62" t="s">
        <v>360</v>
      </c>
      <c r="C60" s="53" t="s">
        <v>702</v>
      </c>
      <c r="D60" s="84">
        <v>24961</v>
      </c>
      <c r="E60" s="84">
        <v>24623</v>
      </c>
    </row>
    <row r="61" spans="1:5" ht="9">
      <c r="A61" s="151" t="s">
        <v>450</v>
      </c>
      <c r="B61" s="62" t="s">
        <v>0</v>
      </c>
      <c r="C61" s="53" t="s">
        <v>703</v>
      </c>
      <c r="D61" s="84">
        <v>16458</v>
      </c>
      <c r="E61" s="84">
        <v>15547</v>
      </c>
    </row>
    <row r="62" spans="1:5" ht="9">
      <c r="A62" s="151" t="s">
        <v>346</v>
      </c>
      <c r="B62" s="62" t="s">
        <v>361</v>
      </c>
      <c r="C62" s="53" t="s">
        <v>704</v>
      </c>
      <c r="D62" s="84">
        <v>11701</v>
      </c>
      <c r="E62" s="84">
        <v>12436</v>
      </c>
    </row>
    <row r="63" spans="1:5" ht="9">
      <c r="A63" s="151" t="s">
        <v>347</v>
      </c>
      <c r="B63" s="62" t="s">
        <v>705</v>
      </c>
      <c r="C63" s="53" t="s">
        <v>706</v>
      </c>
      <c r="D63" s="84"/>
      <c r="E63" s="84"/>
    </row>
    <row r="64" spans="1:5" ht="9">
      <c r="A64" s="151" t="s">
        <v>367</v>
      </c>
      <c r="B64" s="62" t="s">
        <v>707</v>
      </c>
      <c r="C64" s="53" t="s">
        <v>708</v>
      </c>
      <c r="D64" s="84">
        <v>4110</v>
      </c>
      <c r="E64" s="84">
        <v>4066</v>
      </c>
    </row>
    <row r="65" spans="1:5" ht="9">
      <c r="A65" s="59" t="s">
        <v>640</v>
      </c>
      <c r="B65" s="60" t="s">
        <v>709</v>
      </c>
      <c r="C65" s="61" t="s">
        <v>710</v>
      </c>
      <c r="D65" s="235">
        <f>SUM(D66+D67)</f>
        <v>94188</v>
      </c>
      <c r="E65" s="235">
        <f>SUM(E66+E67)</f>
        <v>86406</v>
      </c>
    </row>
    <row r="66" spans="1:5" ht="9">
      <c r="A66" s="150" t="s">
        <v>135</v>
      </c>
      <c r="B66" s="62" t="s">
        <v>692</v>
      </c>
      <c r="C66" s="53" t="s">
        <v>711</v>
      </c>
      <c r="D66" s="84">
        <v>31903</v>
      </c>
      <c r="E66" s="84">
        <v>25782</v>
      </c>
    </row>
    <row r="67" spans="1:5" ht="9">
      <c r="A67" s="151" t="s">
        <v>345</v>
      </c>
      <c r="B67" s="62" t="s">
        <v>693</v>
      </c>
      <c r="C67" s="53" t="s">
        <v>712</v>
      </c>
      <c r="D67" s="84">
        <v>62285</v>
      </c>
      <c r="E67" s="84">
        <v>60624</v>
      </c>
    </row>
    <row r="68" spans="1:5" ht="9">
      <c r="A68" s="59" t="s">
        <v>713</v>
      </c>
      <c r="B68" s="60" t="s">
        <v>362</v>
      </c>
      <c r="C68" s="61" t="s">
        <v>714</v>
      </c>
      <c r="D68" s="84"/>
      <c r="E68" s="84"/>
    </row>
    <row r="69" spans="1:5" ht="9">
      <c r="A69" s="59" t="s">
        <v>715</v>
      </c>
      <c r="B69" s="60" t="s">
        <v>501</v>
      </c>
      <c r="C69" s="61" t="s">
        <v>716</v>
      </c>
      <c r="D69" s="84"/>
      <c r="E69" s="84"/>
    </row>
    <row r="70" spans="1:5" ht="9">
      <c r="A70" s="59" t="s">
        <v>451</v>
      </c>
      <c r="B70" s="60" t="s">
        <v>196</v>
      </c>
      <c r="C70" s="63">
        <v>141</v>
      </c>
      <c r="D70" s="235">
        <f>SUM(D71:D74)</f>
        <v>24037</v>
      </c>
      <c r="E70" s="235">
        <f>SUM(E71:E74)</f>
        <v>31520</v>
      </c>
    </row>
    <row r="71" spans="1:5" ht="9">
      <c r="A71" s="150" t="s">
        <v>208</v>
      </c>
      <c r="B71" s="62" t="s">
        <v>136</v>
      </c>
      <c r="C71" s="53" t="s">
        <v>717</v>
      </c>
      <c r="D71" s="84"/>
      <c r="E71" s="84"/>
    </row>
    <row r="72" spans="1:5" ht="9">
      <c r="A72" s="73" t="s">
        <v>345</v>
      </c>
      <c r="B72" s="62" t="s">
        <v>137</v>
      </c>
      <c r="C72" s="53" t="s">
        <v>718</v>
      </c>
      <c r="D72" s="84">
        <v>2541</v>
      </c>
      <c r="E72" s="84">
        <v>4646</v>
      </c>
    </row>
    <row r="73" spans="1:5" ht="9">
      <c r="A73" s="73" t="s">
        <v>452</v>
      </c>
      <c r="B73" s="62" t="s">
        <v>138</v>
      </c>
      <c r="C73" s="53" t="s">
        <v>719</v>
      </c>
      <c r="D73" s="84">
        <v>5144</v>
      </c>
      <c r="E73" s="84">
        <v>5628</v>
      </c>
    </row>
    <row r="74" spans="1:5" ht="9">
      <c r="A74" s="73" t="s">
        <v>453</v>
      </c>
      <c r="B74" s="62" t="s">
        <v>139</v>
      </c>
      <c r="C74" s="53" t="s">
        <v>720</v>
      </c>
      <c r="D74" s="84">
        <v>16352</v>
      </c>
      <c r="E74" s="84">
        <v>21246</v>
      </c>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52" activePane="bottomLeft" state="frozen"/>
      <selection pane="topLeft" activeCell="A1" sqref="A1"/>
      <selection pane="bottomLeft" activeCell="G22" sqref="G22"/>
    </sheetView>
  </sheetViews>
  <sheetFormatPr defaultColWidth="9.140625" defaultRowHeight="12.75"/>
  <cols>
    <col min="1" max="1" width="5.00390625" style="64" customWidth="1"/>
    <col min="2" max="2" width="47.57421875" style="65" customWidth="1"/>
    <col min="3" max="3" width="5.140625" style="64" bestFit="1" customWidth="1"/>
    <col min="4" max="5" width="14.00390625" style="64" customWidth="1"/>
    <col min="6" max="6" width="1.1484375" style="64" customWidth="1"/>
    <col min="7" max="7" width="14.00390625" style="64" customWidth="1"/>
    <col min="8" max="16384" width="9.140625" style="64" customWidth="1"/>
  </cols>
  <sheetData>
    <row r="1" spans="1:7" s="47" customFormat="1" ht="10.5" thickBot="1">
      <c r="A1" s="705" t="s">
        <v>143</v>
      </c>
      <c r="B1" s="705"/>
      <c r="C1" s="705"/>
      <c r="D1" s="705"/>
      <c r="E1" s="705"/>
      <c r="F1" s="705"/>
      <c r="G1" s="705"/>
    </row>
    <row r="2" spans="1:7" s="47" customFormat="1" ht="15">
      <c r="A2" s="706" t="s">
        <v>455</v>
      </c>
      <c r="B2" s="707"/>
      <c r="C2" s="727" t="s">
        <v>809</v>
      </c>
      <c r="D2" s="728"/>
      <c r="E2" s="728"/>
      <c r="F2" s="728"/>
      <c r="G2" s="729"/>
    </row>
    <row r="3" spans="1:7" s="48" customFormat="1" ht="16.5" customHeight="1">
      <c r="A3" s="706" t="s">
        <v>456</v>
      </c>
      <c r="B3" s="707"/>
      <c r="C3" s="727" t="s">
        <v>810</v>
      </c>
      <c r="D3" s="728"/>
      <c r="E3" s="728"/>
      <c r="F3" s="728"/>
      <c r="G3" s="729"/>
    </row>
    <row r="4" spans="1:7" s="48" customFormat="1" ht="16.5" customHeight="1">
      <c r="A4" s="722" t="s">
        <v>540</v>
      </c>
      <c r="B4" s="722"/>
      <c r="C4" s="618" t="str">
        <f>IF(ISBLANK(Ročná_správa!B12),"  ",Ročná_správa!B12)</f>
        <v>Hotel Flóra,a.s.</v>
      </c>
      <c r="D4" s="735"/>
      <c r="E4" s="735"/>
      <c r="F4" s="735"/>
      <c r="G4" s="736"/>
    </row>
    <row r="5" spans="1:7" s="48" customFormat="1" ht="15">
      <c r="A5" s="722" t="s">
        <v>416</v>
      </c>
      <c r="B5" s="723"/>
      <c r="C5" s="618" t="str">
        <f>IF(ISBLANK(Ročná_správa!E6),"  ",Ročná_správa!E6)</f>
        <v>31 420 664</v>
      </c>
      <c r="D5" s="619"/>
      <c r="E5" s="619"/>
      <c r="F5" s="619"/>
      <c r="G5" s="620"/>
    </row>
    <row r="7" spans="1:7" ht="9">
      <c r="A7" s="713" t="s">
        <v>335</v>
      </c>
      <c r="B7" s="714" t="s">
        <v>402</v>
      </c>
      <c r="C7" s="714" t="s">
        <v>344</v>
      </c>
      <c r="D7" s="734" t="s">
        <v>144</v>
      </c>
      <c r="E7" s="734"/>
      <c r="F7" s="98"/>
      <c r="G7" s="730" t="s">
        <v>146</v>
      </c>
    </row>
    <row r="8" spans="1:7" ht="28.5">
      <c r="A8" s="732"/>
      <c r="B8" s="733"/>
      <c r="C8" s="733"/>
      <c r="D8" s="66" t="s">
        <v>551</v>
      </c>
      <c r="E8" s="66" t="s">
        <v>145</v>
      </c>
      <c r="F8" s="98"/>
      <c r="G8" s="731"/>
    </row>
    <row r="9" spans="1:7" ht="9">
      <c r="A9" s="146" t="s">
        <v>517</v>
      </c>
      <c r="B9" s="145" t="s">
        <v>721</v>
      </c>
      <c r="C9" s="146" t="s">
        <v>486</v>
      </c>
      <c r="D9" s="251">
        <v>1239602</v>
      </c>
      <c r="E9" s="251">
        <v>1159433</v>
      </c>
      <c r="F9" s="185"/>
      <c r="G9" s="251"/>
    </row>
    <row r="10" spans="1:7" ht="9">
      <c r="A10" s="146" t="s">
        <v>533</v>
      </c>
      <c r="B10" s="145" t="s">
        <v>722</v>
      </c>
      <c r="C10" s="146" t="s">
        <v>487</v>
      </c>
      <c r="D10" s="235">
        <f>SUM(D11:D17)</f>
        <v>1260890</v>
      </c>
      <c r="E10" s="235">
        <f>SUM(E11:E17)</f>
        <v>1183795</v>
      </c>
      <c r="F10" s="236"/>
      <c r="G10" s="235">
        <f>SUM(G11+G12+G13+G14+G15+G16+G17)</f>
        <v>1314845</v>
      </c>
    </row>
    <row r="11" spans="1:7" ht="9">
      <c r="A11" s="53" t="s">
        <v>515</v>
      </c>
      <c r="B11" s="67" t="s">
        <v>368</v>
      </c>
      <c r="C11" s="53" t="s">
        <v>488</v>
      </c>
      <c r="D11" s="84">
        <v>8067</v>
      </c>
      <c r="E11" s="84">
        <v>8354</v>
      </c>
      <c r="F11" s="184"/>
      <c r="G11" s="84">
        <v>8342</v>
      </c>
    </row>
    <row r="12" spans="1:7" ht="9">
      <c r="A12" s="53" t="s">
        <v>392</v>
      </c>
      <c r="B12" s="68" t="s">
        <v>770</v>
      </c>
      <c r="C12" s="53" t="s">
        <v>489</v>
      </c>
      <c r="D12" s="84"/>
      <c r="E12" s="84"/>
      <c r="F12" s="184"/>
      <c r="G12" s="84"/>
    </row>
    <row r="13" spans="1:7" ht="9">
      <c r="A13" s="53" t="s">
        <v>393</v>
      </c>
      <c r="B13" s="68" t="s">
        <v>723</v>
      </c>
      <c r="C13" s="53" t="s">
        <v>504</v>
      </c>
      <c r="D13" s="84">
        <v>1231535</v>
      </c>
      <c r="E13" s="84">
        <v>1151079</v>
      </c>
      <c r="F13" s="184"/>
      <c r="G13" s="84">
        <v>1291450</v>
      </c>
    </row>
    <row r="14" spans="1:7" ht="9">
      <c r="A14" s="53" t="s">
        <v>394</v>
      </c>
      <c r="B14" s="68" t="s">
        <v>370</v>
      </c>
      <c r="C14" s="53" t="s">
        <v>505</v>
      </c>
      <c r="D14" s="84"/>
      <c r="E14" s="84"/>
      <c r="F14" s="184"/>
      <c r="G14" s="84"/>
    </row>
    <row r="15" spans="1:7" ht="9">
      <c r="A15" s="53" t="s">
        <v>536</v>
      </c>
      <c r="B15" s="68" t="s">
        <v>371</v>
      </c>
      <c r="C15" s="53" t="s">
        <v>506</v>
      </c>
      <c r="D15" s="84">
        <v>13283</v>
      </c>
      <c r="E15" s="84">
        <v>17126</v>
      </c>
      <c r="F15" s="184"/>
      <c r="G15" s="84">
        <v>12050</v>
      </c>
    </row>
    <row r="16" spans="1:7" ht="18.75">
      <c r="A16" s="53" t="s">
        <v>395</v>
      </c>
      <c r="B16" s="68" t="s">
        <v>724</v>
      </c>
      <c r="C16" s="53" t="s">
        <v>507</v>
      </c>
      <c r="D16" s="84">
        <v>208</v>
      </c>
      <c r="E16" s="84"/>
      <c r="F16" s="184"/>
      <c r="G16" s="84"/>
    </row>
    <row r="17" spans="1:7" ht="9">
      <c r="A17" s="53" t="s">
        <v>396</v>
      </c>
      <c r="B17" s="68" t="s">
        <v>379</v>
      </c>
      <c r="C17" s="53" t="s">
        <v>508</v>
      </c>
      <c r="D17" s="84">
        <v>7797</v>
      </c>
      <c r="E17" s="84">
        <v>7236</v>
      </c>
      <c r="F17" s="184"/>
      <c r="G17" s="84">
        <v>3003</v>
      </c>
    </row>
    <row r="18" spans="1:7" ht="9">
      <c r="A18" s="146" t="s">
        <v>533</v>
      </c>
      <c r="B18" s="145" t="s">
        <v>771</v>
      </c>
      <c r="C18" s="146" t="s">
        <v>609</v>
      </c>
      <c r="D18" s="235">
        <f>SUM(D19+D20+D21+D22+D23+D28+D29+D32+D33+D34)</f>
        <v>1179114</v>
      </c>
      <c r="E18" s="235">
        <f>SUM(E19+E20+E21+E22+E23+E28+E29+E32+E33+E34)</f>
        <v>1112551</v>
      </c>
      <c r="F18" s="236"/>
      <c r="G18" s="235">
        <f>SUM(G19+G20+G21+G22+G23+G28+G29+G32+G33+G34)</f>
        <v>1245132</v>
      </c>
    </row>
    <row r="19" spans="1:7" ht="9">
      <c r="A19" s="53" t="s">
        <v>440</v>
      </c>
      <c r="B19" s="68" t="s">
        <v>369</v>
      </c>
      <c r="C19" s="53" t="s">
        <v>610</v>
      </c>
      <c r="D19" s="84">
        <v>6391</v>
      </c>
      <c r="E19" s="84">
        <v>6760</v>
      </c>
      <c r="F19" s="184"/>
      <c r="G19" s="84">
        <v>6609</v>
      </c>
    </row>
    <row r="20" spans="1:7" ht="9">
      <c r="A20" s="53" t="s">
        <v>441</v>
      </c>
      <c r="B20" s="68" t="s">
        <v>372</v>
      </c>
      <c r="C20" s="53" t="s">
        <v>611</v>
      </c>
      <c r="D20" s="84">
        <v>350897</v>
      </c>
      <c r="E20" s="84">
        <v>331788</v>
      </c>
      <c r="F20" s="184"/>
      <c r="G20" s="84">
        <v>369458</v>
      </c>
    </row>
    <row r="21" spans="1:7" ht="9">
      <c r="A21" s="53" t="s">
        <v>451</v>
      </c>
      <c r="B21" s="68" t="s">
        <v>725</v>
      </c>
      <c r="C21" s="53" t="s">
        <v>612</v>
      </c>
      <c r="D21" s="84">
        <v>-241</v>
      </c>
      <c r="E21" s="84">
        <v>-105</v>
      </c>
      <c r="F21" s="184"/>
      <c r="G21" s="84">
        <v>0</v>
      </c>
    </row>
    <row r="22" spans="1:7" ht="9">
      <c r="A22" s="53" t="s">
        <v>458</v>
      </c>
      <c r="B22" s="68" t="s">
        <v>373</v>
      </c>
      <c r="C22" s="53" t="s">
        <v>613</v>
      </c>
      <c r="D22" s="84">
        <v>118508</v>
      </c>
      <c r="E22" s="84">
        <v>128366</v>
      </c>
      <c r="F22" s="184"/>
      <c r="G22" s="84">
        <v>129476</v>
      </c>
    </row>
    <row r="23" spans="1:7" ht="9">
      <c r="A23" s="53" t="s">
        <v>511</v>
      </c>
      <c r="B23" s="68" t="s">
        <v>726</v>
      </c>
      <c r="C23" s="53" t="s">
        <v>614</v>
      </c>
      <c r="D23" s="237">
        <f>SUM(D24+D25+D26+D27)</f>
        <v>630375</v>
      </c>
      <c r="E23" s="237">
        <f>SUM(E24+E25+E26+E27)</f>
        <v>573612</v>
      </c>
      <c r="F23" s="238"/>
      <c r="G23" s="237">
        <f>SUM(G24+G25+G26+G27)</f>
        <v>666098</v>
      </c>
    </row>
    <row r="24" spans="1:7" ht="9">
      <c r="A24" s="53" t="s">
        <v>727</v>
      </c>
      <c r="B24" s="68" t="s">
        <v>374</v>
      </c>
      <c r="C24" s="53" t="s">
        <v>615</v>
      </c>
      <c r="D24" s="84">
        <v>443878</v>
      </c>
      <c r="E24" s="84">
        <v>405983</v>
      </c>
      <c r="F24" s="184"/>
      <c r="G24" s="84">
        <v>466297</v>
      </c>
    </row>
    <row r="25" spans="1:7" ht="9">
      <c r="A25" s="53" t="s">
        <v>345</v>
      </c>
      <c r="B25" s="68" t="s">
        <v>375</v>
      </c>
      <c r="C25" s="53" t="s">
        <v>616</v>
      </c>
      <c r="D25" s="84">
        <v>12536</v>
      </c>
      <c r="E25" s="84">
        <v>10120</v>
      </c>
      <c r="F25" s="184"/>
      <c r="G25" s="84">
        <v>12544</v>
      </c>
    </row>
    <row r="26" spans="1:7" ht="9">
      <c r="A26" s="53" t="s">
        <v>452</v>
      </c>
      <c r="B26" s="68" t="s">
        <v>597</v>
      </c>
      <c r="C26" s="53" t="s">
        <v>617</v>
      </c>
      <c r="D26" s="84">
        <v>157023</v>
      </c>
      <c r="E26" s="84">
        <v>140830</v>
      </c>
      <c r="F26" s="184"/>
      <c r="G26" s="84">
        <v>170157</v>
      </c>
    </row>
    <row r="27" spans="1:7" ht="9">
      <c r="A27" s="53" t="s">
        <v>453</v>
      </c>
      <c r="B27" s="68" t="s">
        <v>376</v>
      </c>
      <c r="C27" s="53" t="s">
        <v>618</v>
      </c>
      <c r="D27" s="84">
        <v>16938</v>
      </c>
      <c r="E27" s="84">
        <v>16679</v>
      </c>
      <c r="F27" s="184"/>
      <c r="G27" s="84">
        <v>17100</v>
      </c>
    </row>
    <row r="28" spans="1:7" ht="9">
      <c r="A28" s="53" t="s">
        <v>512</v>
      </c>
      <c r="B28" s="68" t="s">
        <v>377</v>
      </c>
      <c r="C28" s="53" t="s">
        <v>619</v>
      </c>
      <c r="D28" s="84">
        <v>10875</v>
      </c>
      <c r="E28" s="84">
        <v>10880</v>
      </c>
      <c r="F28" s="184"/>
      <c r="G28" s="84">
        <v>10814</v>
      </c>
    </row>
    <row r="29" spans="1:7" ht="18.75">
      <c r="A29" s="53" t="s">
        <v>513</v>
      </c>
      <c r="B29" s="68" t="s">
        <v>3</v>
      </c>
      <c r="C29" s="53" t="s">
        <v>148</v>
      </c>
      <c r="D29" s="237">
        <f>SUM(D30+D31)</f>
        <v>40126</v>
      </c>
      <c r="E29" s="237">
        <f>SUM(E30+E31)</f>
        <v>37452</v>
      </c>
      <c r="F29" s="238"/>
      <c r="G29" s="237">
        <f>SUM(G30+G31)</f>
        <v>40014</v>
      </c>
    </row>
    <row r="30" spans="1:7" ht="18.75">
      <c r="A30" s="53" t="s">
        <v>728</v>
      </c>
      <c r="B30" s="68" t="s">
        <v>729</v>
      </c>
      <c r="C30" s="53" t="s">
        <v>149</v>
      </c>
      <c r="D30" s="84">
        <v>40126</v>
      </c>
      <c r="E30" s="84">
        <v>37452</v>
      </c>
      <c r="F30" s="184"/>
      <c r="G30" s="84">
        <v>40014</v>
      </c>
    </row>
    <row r="31" spans="1:7" ht="18.75">
      <c r="A31" s="53" t="s">
        <v>345</v>
      </c>
      <c r="B31" s="68" t="s">
        <v>730</v>
      </c>
      <c r="C31" s="53" t="s">
        <v>150</v>
      </c>
      <c r="D31" s="84"/>
      <c r="E31" s="84"/>
      <c r="F31" s="184"/>
      <c r="G31" s="84"/>
    </row>
    <row r="32" spans="1:7" ht="9">
      <c r="A32" s="53" t="s">
        <v>514</v>
      </c>
      <c r="B32" s="68" t="s">
        <v>378</v>
      </c>
      <c r="C32" s="53" t="s">
        <v>151</v>
      </c>
      <c r="D32" s="84"/>
      <c r="E32" s="84"/>
      <c r="F32" s="184"/>
      <c r="G32" s="84"/>
    </row>
    <row r="33" spans="1:7" ht="9">
      <c r="A33" s="53" t="s">
        <v>515</v>
      </c>
      <c r="B33" s="68" t="s">
        <v>731</v>
      </c>
      <c r="C33" s="53" t="s">
        <v>152</v>
      </c>
      <c r="D33" s="84">
        <v>-1073</v>
      </c>
      <c r="E33" s="84">
        <v>0</v>
      </c>
      <c r="F33" s="184"/>
      <c r="G33" s="84">
        <v>0</v>
      </c>
    </row>
    <row r="34" spans="1:7" ht="9">
      <c r="A34" s="53" t="s">
        <v>516</v>
      </c>
      <c r="B34" s="68" t="s">
        <v>380</v>
      </c>
      <c r="C34" s="53" t="s">
        <v>153</v>
      </c>
      <c r="D34" s="84">
        <v>23256</v>
      </c>
      <c r="E34" s="84">
        <v>23798</v>
      </c>
      <c r="F34" s="184"/>
      <c r="G34" s="84">
        <v>22663</v>
      </c>
    </row>
    <row r="35" spans="1:7" ht="9">
      <c r="A35" s="148" t="s">
        <v>537</v>
      </c>
      <c r="B35" s="148" t="s">
        <v>391</v>
      </c>
      <c r="C35" s="146" t="s">
        <v>154</v>
      </c>
      <c r="D35" s="235">
        <f>SUM(D10-D18)</f>
        <v>81776</v>
      </c>
      <c r="E35" s="235">
        <f>SUM(E10-E18)</f>
        <v>71244</v>
      </c>
      <c r="F35" s="239"/>
      <c r="G35" s="235">
        <f>SUM(G10-G18)</f>
        <v>69713</v>
      </c>
    </row>
    <row r="36" spans="1:7" ht="9">
      <c r="A36" s="144" t="s">
        <v>517</v>
      </c>
      <c r="B36" s="148" t="s">
        <v>390</v>
      </c>
      <c r="C36" s="146" t="s">
        <v>155</v>
      </c>
      <c r="D36" s="235">
        <f>SUM(D11+D12+D13+D14+D15)-(D19+D20+D21+D22)</f>
        <v>777330</v>
      </c>
      <c r="E36" s="235">
        <f>SUM(E11+E12+E13+E14+E15)-(E19+E20+E21+E22)</f>
        <v>709750</v>
      </c>
      <c r="F36" s="236"/>
      <c r="G36" s="235">
        <f>SUM(G11+G12+G13+G14+G15)-(G19+G20+G21+G22)</f>
        <v>806299</v>
      </c>
    </row>
    <row r="37" spans="1:7" ht="9">
      <c r="A37" s="144" t="s">
        <v>533</v>
      </c>
      <c r="B37" s="148" t="s">
        <v>732</v>
      </c>
      <c r="C37" s="146" t="s">
        <v>156</v>
      </c>
      <c r="D37" s="235">
        <f>SUM(D38+D39+D43+D47+D50+D51+D52)</f>
        <v>81</v>
      </c>
      <c r="E37" s="235">
        <f>SUM(E38+E39+E43+E47+E50+E51+E52)</f>
        <v>75</v>
      </c>
      <c r="F37" s="236"/>
      <c r="G37" s="235">
        <f>SUM(G38+G39+G43+G47+G50+G51+G52)</f>
        <v>78</v>
      </c>
    </row>
    <row r="38" spans="1:7" ht="9">
      <c r="A38" s="53" t="s">
        <v>1</v>
      </c>
      <c r="B38" s="68" t="s">
        <v>381</v>
      </c>
      <c r="C38" s="53" t="s">
        <v>157</v>
      </c>
      <c r="D38" s="84"/>
      <c r="E38" s="84"/>
      <c r="F38" s="184"/>
      <c r="G38" s="84"/>
    </row>
    <row r="39" spans="1:7" ht="9">
      <c r="A39" s="53" t="s">
        <v>519</v>
      </c>
      <c r="B39" s="68" t="s">
        <v>778</v>
      </c>
      <c r="C39" s="53" t="s">
        <v>158</v>
      </c>
      <c r="D39" s="240">
        <f>SUM(D40+D41+D42)</f>
        <v>0</v>
      </c>
      <c r="E39" s="240">
        <f>SUM(E40+E41+E42)</f>
        <v>0</v>
      </c>
      <c r="F39" s="238"/>
      <c r="G39" s="240">
        <f>SUM(G40+G41+G42)</f>
        <v>0</v>
      </c>
    </row>
    <row r="40" spans="1:7" ht="9">
      <c r="A40" s="53" t="s">
        <v>733</v>
      </c>
      <c r="B40" s="68" t="s">
        <v>734</v>
      </c>
      <c r="C40" s="53" t="s">
        <v>159</v>
      </c>
      <c r="D40" s="84"/>
      <c r="E40" s="84"/>
      <c r="F40" s="184"/>
      <c r="G40" s="84"/>
    </row>
    <row r="41" spans="1:7" ht="18.75">
      <c r="A41" s="53" t="s">
        <v>345</v>
      </c>
      <c r="B41" s="68" t="s">
        <v>735</v>
      </c>
      <c r="C41" s="53" t="s">
        <v>160</v>
      </c>
      <c r="D41" s="84"/>
      <c r="E41" s="84"/>
      <c r="F41" s="184"/>
      <c r="G41" s="84"/>
    </row>
    <row r="42" spans="1:7" ht="9">
      <c r="A42" s="53" t="s">
        <v>452</v>
      </c>
      <c r="B42" s="68" t="s">
        <v>736</v>
      </c>
      <c r="C42" s="53" t="s">
        <v>161</v>
      </c>
      <c r="D42" s="84"/>
      <c r="E42" s="84"/>
      <c r="F42" s="184"/>
      <c r="G42" s="84"/>
    </row>
    <row r="43" spans="1:7" ht="9">
      <c r="A43" s="53" t="s">
        <v>397</v>
      </c>
      <c r="B43" s="179" t="s">
        <v>737</v>
      </c>
      <c r="C43" s="53" t="s">
        <v>162</v>
      </c>
      <c r="D43" s="240">
        <f>SUM(D44+D45+D46)</f>
        <v>0</v>
      </c>
      <c r="E43" s="240">
        <f>SUM(E44+E45+E46)</f>
        <v>0</v>
      </c>
      <c r="F43" s="238"/>
      <c r="G43" s="240">
        <f>SUM(G44+G45+G46)</f>
        <v>0</v>
      </c>
    </row>
    <row r="44" spans="1:7" ht="18.75">
      <c r="A44" s="53" t="s">
        <v>738</v>
      </c>
      <c r="B44" s="68" t="s">
        <v>739</v>
      </c>
      <c r="C44" s="53" t="s">
        <v>163</v>
      </c>
      <c r="D44" s="188"/>
      <c r="E44" s="84"/>
      <c r="F44" s="184"/>
      <c r="G44" s="84"/>
    </row>
    <row r="45" spans="1:7" ht="18.75">
      <c r="A45" s="53" t="s">
        <v>345</v>
      </c>
      <c r="B45" s="68" t="s">
        <v>740</v>
      </c>
      <c r="C45" s="53" t="s">
        <v>4</v>
      </c>
      <c r="D45" s="84"/>
      <c r="E45" s="84"/>
      <c r="F45" s="184"/>
      <c r="G45" s="84"/>
    </row>
    <row r="46" spans="1:7" ht="9">
      <c r="A46" s="53" t="s">
        <v>452</v>
      </c>
      <c r="B46" s="68" t="s">
        <v>741</v>
      </c>
      <c r="C46" s="53" t="s">
        <v>5</v>
      </c>
      <c r="D46" s="84"/>
      <c r="E46" s="84"/>
      <c r="F46" s="184"/>
      <c r="G46" s="84"/>
    </row>
    <row r="47" spans="1:7" ht="9">
      <c r="A47" s="53" t="s">
        <v>398</v>
      </c>
      <c r="B47" s="68" t="s">
        <v>384</v>
      </c>
      <c r="C47" s="53" t="s">
        <v>6</v>
      </c>
      <c r="D47" s="240">
        <f>SUM(D48+D49)</f>
        <v>62</v>
      </c>
      <c r="E47" s="240">
        <f>SUM(E48+E49)</f>
        <v>54</v>
      </c>
      <c r="F47" s="238"/>
      <c r="G47" s="240">
        <f>SUM(G48+G49)</f>
        <v>58</v>
      </c>
    </row>
    <row r="48" spans="1:7" ht="9">
      <c r="A48" s="53" t="s">
        <v>742</v>
      </c>
      <c r="B48" s="68" t="s">
        <v>743</v>
      </c>
      <c r="C48" s="53" t="s">
        <v>7</v>
      </c>
      <c r="D48" s="84"/>
      <c r="E48" s="84"/>
      <c r="F48" s="184"/>
      <c r="G48" s="84"/>
    </row>
    <row r="49" spans="1:7" ht="9">
      <c r="A49" s="53" t="s">
        <v>345</v>
      </c>
      <c r="B49" s="68" t="s">
        <v>744</v>
      </c>
      <c r="C49" s="53" t="s">
        <v>8</v>
      </c>
      <c r="D49" s="84">
        <v>62</v>
      </c>
      <c r="E49" s="84">
        <v>54</v>
      </c>
      <c r="F49" s="184"/>
      <c r="G49" s="84">
        <v>58</v>
      </c>
    </row>
    <row r="50" spans="1:7" ht="9">
      <c r="A50" s="53" t="s">
        <v>399</v>
      </c>
      <c r="B50" s="68" t="s">
        <v>386</v>
      </c>
      <c r="C50" s="53" t="s">
        <v>9</v>
      </c>
      <c r="D50" s="84">
        <v>7</v>
      </c>
      <c r="E50" s="84"/>
      <c r="F50" s="184"/>
      <c r="G50" s="84"/>
    </row>
    <row r="51" spans="1:7" ht="9">
      <c r="A51" s="53" t="s">
        <v>400</v>
      </c>
      <c r="B51" s="68" t="s">
        <v>745</v>
      </c>
      <c r="C51" s="53" t="s">
        <v>10</v>
      </c>
      <c r="D51" s="84"/>
      <c r="E51" s="84"/>
      <c r="F51" s="184"/>
      <c r="G51" s="84"/>
    </row>
    <row r="52" spans="1:7" ht="9">
      <c r="A52" s="53" t="s">
        <v>401</v>
      </c>
      <c r="B52" s="68" t="s">
        <v>388</v>
      </c>
      <c r="C52" s="53" t="s">
        <v>11</v>
      </c>
      <c r="D52" s="84">
        <v>12</v>
      </c>
      <c r="E52" s="84">
        <v>21</v>
      </c>
      <c r="F52" s="184"/>
      <c r="G52" s="84">
        <v>20</v>
      </c>
    </row>
    <row r="53" spans="1:7" ht="9">
      <c r="A53" s="146" t="s">
        <v>533</v>
      </c>
      <c r="B53" s="148" t="s">
        <v>746</v>
      </c>
      <c r="C53" s="146" t="s">
        <v>12</v>
      </c>
      <c r="D53" s="235">
        <f>SUM(D54+D55+D56+D57+D60+D61+D62)</f>
        <v>8843</v>
      </c>
      <c r="E53" s="235">
        <f>SUM(E54+E55+E56+E57+E60+E61+E62)</f>
        <v>9274</v>
      </c>
      <c r="F53" s="236"/>
      <c r="G53" s="235">
        <f>SUM(G54+G55+G56+G57+G60+G61+G62)</f>
        <v>6881</v>
      </c>
    </row>
    <row r="54" spans="1:7" ht="9">
      <c r="A54" s="186" t="s">
        <v>518</v>
      </c>
      <c r="B54" s="68" t="s">
        <v>382</v>
      </c>
      <c r="C54" s="53" t="s">
        <v>13</v>
      </c>
      <c r="D54" s="84"/>
      <c r="E54" s="84"/>
      <c r="F54" s="184"/>
      <c r="G54" s="84"/>
    </row>
    <row r="55" spans="1:7" ht="9">
      <c r="A55" s="186" t="s">
        <v>520</v>
      </c>
      <c r="B55" s="68" t="s">
        <v>383</v>
      </c>
      <c r="C55" s="53" t="s">
        <v>14</v>
      </c>
      <c r="D55" s="84"/>
      <c r="E55" s="84"/>
      <c r="F55" s="184"/>
      <c r="G55" s="84"/>
    </row>
    <row r="56" spans="1:7" ht="9">
      <c r="A56" s="186" t="s">
        <v>521</v>
      </c>
      <c r="B56" s="68" t="s">
        <v>747</v>
      </c>
      <c r="C56" s="53" t="s">
        <v>15</v>
      </c>
      <c r="D56" s="84"/>
      <c r="E56" s="84"/>
      <c r="F56" s="184"/>
      <c r="G56" s="84"/>
    </row>
    <row r="57" spans="1:7" ht="9">
      <c r="A57" s="186" t="s">
        <v>522</v>
      </c>
      <c r="B57" s="68" t="s">
        <v>385</v>
      </c>
      <c r="C57" s="53" t="s">
        <v>16</v>
      </c>
      <c r="D57" s="240">
        <f>SUM(D58+D59)</f>
        <v>5101</v>
      </c>
      <c r="E57" s="240">
        <f>SUM(E58+E59)</f>
        <v>5909</v>
      </c>
      <c r="F57" s="238"/>
      <c r="G57" s="240">
        <f>SUM(G58+G59)</f>
        <v>3122</v>
      </c>
    </row>
    <row r="58" spans="1:7" ht="9">
      <c r="A58" s="186" t="s">
        <v>748</v>
      </c>
      <c r="B58" s="68" t="s">
        <v>749</v>
      </c>
      <c r="C58" s="53" t="s">
        <v>526</v>
      </c>
      <c r="D58" s="84">
        <v>4333</v>
      </c>
      <c r="E58" s="84">
        <v>5909</v>
      </c>
      <c r="F58" s="184"/>
      <c r="G58" s="84">
        <v>3122</v>
      </c>
    </row>
    <row r="59" spans="1:7" ht="9">
      <c r="A59" s="186" t="s">
        <v>345</v>
      </c>
      <c r="B59" s="68" t="s">
        <v>750</v>
      </c>
      <c r="C59" s="53" t="s">
        <v>528</v>
      </c>
      <c r="D59" s="84">
        <v>768</v>
      </c>
      <c r="E59" s="84"/>
      <c r="F59" s="184"/>
      <c r="G59" s="84"/>
    </row>
    <row r="60" spans="1:7" ht="9">
      <c r="A60" s="186" t="s">
        <v>523</v>
      </c>
      <c r="B60" s="68" t="s">
        <v>387</v>
      </c>
      <c r="C60" s="53" t="s">
        <v>529</v>
      </c>
      <c r="D60" s="84">
        <v>3</v>
      </c>
      <c r="E60" s="84"/>
      <c r="F60" s="184"/>
      <c r="G60" s="84">
        <v>3</v>
      </c>
    </row>
    <row r="61" spans="1:7" ht="9">
      <c r="A61" s="186" t="s">
        <v>524</v>
      </c>
      <c r="B61" s="68" t="s">
        <v>2</v>
      </c>
      <c r="C61" s="53" t="s">
        <v>530</v>
      </c>
      <c r="D61" s="84"/>
      <c r="E61" s="84"/>
      <c r="F61" s="184"/>
      <c r="G61" s="84"/>
    </row>
    <row r="62" spans="1:7" ht="9">
      <c r="A62" s="186" t="s">
        <v>751</v>
      </c>
      <c r="B62" s="68" t="s">
        <v>389</v>
      </c>
      <c r="C62" s="53" t="s">
        <v>531</v>
      </c>
      <c r="D62" s="84">
        <v>3739</v>
      </c>
      <c r="E62" s="84">
        <v>3365</v>
      </c>
      <c r="F62" s="184"/>
      <c r="G62" s="84">
        <v>3756</v>
      </c>
    </row>
    <row r="63" spans="1:7" ht="9">
      <c r="A63" s="144" t="s">
        <v>537</v>
      </c>
      <c r="B63" s="148" t="s">
        <v>495</v>
      </c>
      <c r="C63" s="146" t="s">
        <v>532</v>
      </c>
      <c r="D63" s="235">
        <f>D37-D53</f>
        <v>-8762</v>
      </c>
      <c r="E63" s="235">
        <f>E37-E53</f>
        <v>-9199</v>
      </c>
      <c r="F63" s="236"/>
      <c r="G63" s="235">
        <f>G37-G53</f>
        <v>-6803</v>
      </c>
    </row>
    <row r="64" spans="1:7" ht="9">
      <c r="A64" s="144" t="s">
        <v>752</v>
      </c>
      <c r="B64" s="148" t="s">
        <v>147</v>
      </c>
      <c r="C64" s="146" t="s">
        <v>534</v>
      </c>
      <c r="D64" s="235">
        <f>SUM(D35+D63)</f>
        <v>73014</v>
      </c>
      <c r="E64" s="235">
        <f>SUM(E35+E63)</f>
        <v>62045</v>
      </c>
      <c r="F64" s="236"/>
      <c r="G64" s="235">
        <f>SUM(G35+G63)</f>
        <v>62910</v>
      </c>
    </row>
    <row r="65" spans="1:7" ht="9">
      <c r="A65" s="186" t="s">
        <v>525</v>
      </c>
      <c r="B65" s="68" t="s">
        <v>753</v>
      </c>
      <c r="C65" s="53" t="s">
        <v>535</v>
      </c>
      <c r="D65" s="241">
        <f>SUM(D66+D67)</f>
        <v>2717</v>
      </c>
      <c r="E65" s="241">
        <f>SUM(E66+E67)</f>
        <v>18770</v>
      </c>
      <c r="F65" s="238"/>
      <c r="G65" s="241">
        <f>SUM(G66+G67)</f>
        <v>0</v>
      </c>
    </row>
    <row r="66" spans="1:7" ht="9">
      <c r="A66" s="186" t="s">
        <v>754</v>
      </c>
      <c r="B66" s="68" t="s">
        <v>755</v>
      </c>
      <c r="C66" s="53" t="s">
        <v>164</v>
      </c>
      <c r="D66" s="84">
        <v>9343</v>
      </c>
      <c r="E66" s="84">
        <v>6512</v>
      </c>
      <c r="F66" s="184"/>
      <c r="G66" s="84"/>
    </row>
    <row r="67" spans="1:7" ht="9">
      <c r="A67" s="186" t="s">
        <v>345</v>
      </c>
      <c r="B67" s="68" t="s">
        <v>756</v>
      </c>
      <c r="C67" s="53" t="s">
        <v>165</v>
      </c>
      <c r="D67" s="84">
        <v>-6626</v>
      </c>
      <c r="E67" s="84">
        <v>12258</v>
      </c>
      <c r="F67" s="184"/>
      <c r="G67" s="84"/>
    </row>
    <row r="68" spans="1:7" ht="9">
      <c r="A68" s="186" t="s">
        <v>527</v>
      </c>
      <c r="B68" s="68" t="s">
        <v>757</v>
      </c>
      <c r="C68" s="53" t="s">
        <v>166</v>
      </c>
      <c r="D68" s="84"/>
      <c r="E68" s="84"/>
      <c r="F68" s="184"/>
      <c r="G68" s="84"/>
    </row>
    <row r="69" spans="1:7" ht="9">
      <c r="A69" s="146" t="s">
        <v>537</v>
      </c>
      <c r="B69" s="69" t="s">
        <v>133</v>
      </c>
      <c r="C69" s="146" t="s">
        <v>167</v>
      </c>
      <c r="D69" s="242">
        <f>D64-D65-D68</f>
        <v>70297</v>
      </c>
      <c r="E69" s="242">
        <f>E64-E65-E68</f>
        <v>43275</v>
      </c>
      <c r="F69" s="243"/>
      <c r="G69" s="242">
        <f>G64-G65-G68</f>
        <v>62910</v>
      </c>
    </row>
  </sheetData>
  <sheetProtection password="9F76" sheet="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28" activePane="bottomLeft" state="frozen"/>
      <selection pane="topLeft" activeCell="A1" sqref="A1"/>
      <selection pane="bottomLeft" activeCell="D91" sqref="D91"/>
    </sheetView>
  </sheetViews>
  <sheetFormatPr defaultColWidth="9.140625" defaultRowHeight="12.75"/>
  <cols>
    <col min="1" max="1" width="5.8515625" style="48" customWidth="1"/>
    <col min="2" max="2" width="34.140625" style="48" customWidth="1"/>
    <col min="3" max="3" width="34.28125" style="48" customWidth="1"/>
    <col min="4" max="4" width="12.00390625" style="48" customWidth="1"/>
    <col min="5" max="5" width="16.140625" style="48" customWidth="1"/>
    <col min="6" max="16384" width="9.140625" style="48" customWidth="1"/>
  </cols>
  <sheetData>
    <row r="1" spans="1:5" s="47" customFormat="1" ht="9.75">
      <c r="A1" s="737" t="s">
        <v>115</v>
      </c>
      <c r="B1" s="737"/>
      <c r="C1" s="737"/>
      <c r="D1" s="737"/>
      <c r="E1" s="737"/>
    </row>
    <row r="2" spans="1:5" s="47" customFormat="1" ht="10.5" thickBot="1">
      <c r="A2" s="738" t="s">
        <v>543</v>
      </c>
      <c r="B2" s="738"/>
      <c r="C2" s="738"/>
      <c r="D2" s="738"/>
      <c r="E2" s="738"/>
    </row>
    <row r="3" spans="1:5" ht="15">
      <c r="A3" s="706" t="s">
        <v>455</v>
      </c>
      <c r="B3" s="742"/>
      <c r="C3" s="715" t="s">
        <v>809</v>
      </c>
      <c r="D3" s="743"/>
      <c r="E3" s="744"/>
    </row>
    <row r="4" spans="1:5" ht="15">
      <c r="A4" s="706" t="s">
        <v>456</v>
      </c>
      <c r="B4" s="742"/>
      <c r="C4" s="715" t="s">
        <v>810</v>
      </c>
      <c r="D4" s="743"/>
      <c r="E4" s="744"/>
    </row>
    <row r="5" spans="1:5" s="51" customFormat="1" ht="15">
      <c r="A5" s="739" t="s">
        <v>540</v>
      </c>
      <c r="B5" s="739"/>
      <c r="C5" s="618" t="str">
        <f>IF(ISBLANK(Ročná_správa!B12),"  ",Ročná_správa!B12)</f>
        <v>Hotel Flóra,a.s.</v>
      </c>
      <c r="D5" s="740"/>
      <c r="E5" s="741"/>
    </row>
    <row r="6" spans="1:5" s="51" customFormat="1" ht="15.75" thickBot="1">
      <c r="A6" s="739" t="s">
        <v>416</v>
      </c>
      <c r="B6" s="739"/>
      <c r="C6" s="618" t="str">
        <f>IF(ISBLANK(Ročná_správa!E6),"  ",Ročná_správa!E6)</f>
        <v>31 420 664</v>
      </c>
      <c r="D6" s="740"/>
      <c r="E6" s="741"/>
    </row>
    <row r="7" spans="1:5" ht="21" customHeight="1">
      <c r="A7" s="745" t="s">
        <v>460</v>
      </c>
      <c r="B7" s="748" t="s">
        <v>544</v>
      </c>
      <c r="C7" s="749"/>
      <c r="D7" s="758" t="s">
        <v>595</v>
      </c>
      <c r="E7" s="759"/>
    </row>
    <row r="8" spans="1:5" ht="20.25" customHeight="1">
      <c r="A8" s="746"/>
      <c r="B8" s="750"/>
      <c r="C8" s="751"/>
      <c r="D8" s="754" t="s">
        <v>510</v>
      </c>
      <c r="E8" s="756" t="s">
        <v>432</v>
      </c>
    </row>
    <row r="9" spans="1:5" ht="40.5" customHeight="1" thickBot="1">
      <c r="A9" s="747"/>
      <c r="B9" s="752"/>
      <c r="C9" s="753"/>
      <c r="D9" s="755"/>
      <c r="E9" s="757"/>
    </row>
    <row r="10" spans="1:5" ht="11.25" customHeight="1">
      <c r="A10" s="774" t="s">
        <v>66</v>
      </c>
      <c r="B10" s="775"/>
      <c r="C10" s="775"/>
      <c r="D10" s="775"/>
      <c r="E10" s="776"/>
    </row>
    <row r="11" spans="1:5" ht="9">
      <c r="A11" s="70" t="s">
        <v>116</v>
      </c>
      <c r="B11" s="761" t="s">
        <v>117</v>
      </c>
      <c r="C11" s="761"/>
      <c r="D11" s="237">
        <f>'P4Výkaz ziskov a strát'!$D$64</f>
        <v>73014</v>
      </c>
      <c r="E11" s="237">
        <f>'P4Výkaz ziskov a strát'!$E$64</f>
        <v>62045</v>
      </c>
    </row>
    <row r="12" spans="1:5" ht="22.5" customHeight="1">
      <c r="A12" s="71" t="s">
        <v>545</v>
      </c>
      <c r="B12" s="762" t="s">
        <v>118</v>
      </c>
      <c r="C12" s="762"/>
      <c r="D12" s="244">
        <f>SUM(D13:D25)</f>
        <v>18868</v>
      </c>
      <c r="E12" s="244">
        <f>SUM(E13:E25)</f>
        <v>64988</v>
      </c>
    </row>
    <row r="13" spans="1:5" ht="9">
      <c r="A13" s="72" t="s">
        <v>119</v>
      </c>
      <c r="B13" s="760" t="s">
        <v>120</v>
      </c>
      <c r="C13" s="760"/>
      <c r="D13" s="84">
        <v>40126</v>
      </c>
      <c r="E13" s="84">
        <v>37452</v>
      </c>
    </row>
    <row r="14" spans="1:5" ht="22.5" customHeight="1">
      <c r="A14" s="72" t="s">
        <v>121</v>
      </c>
      <c r="B14" s="760" t="s">
        <v>168</v>
      </c>
      <c r="C14" s="760"/>
      <c r="D14" s="84"/>
      <c r="E14" s="84"/>
    </row>
    <row r="15" spans="1:5" ht="9">
      <c r="A15" s="72" t="s">
        <v>169</v>
      </c>
      <c r="B15" s="760" t="s">
        <v>170</v>
      </c>
      <c r="C15" s="760"/>
      <c r="D15" s="84"/>
      <c r="E15" s="84"/>
    </row>
    <row r="16" spans="1:5" ht="9">
      <c r="A16" s="72" t="s">
        <v>171</v>
      </c>
      <c r="B16" s="760" t="s">
        <v>172</v>
      </c>
      <c r="C16" s="760"/>
      <c r="D16" s="84">
        <v>11161</v>
      </c>
      <c r="E16" s="84">
        <v>3228</v>
      </c>
    </row>
    <row r="17" spans="1:5" ht="9">
      <c r="A17" s="72" t="s">
        <v>173</v>
      </c>
      <c r="B17" s="760" t="s">
        <v>174</v>
      </c>
      <c r="C17" s="760"/>
      <c r="D17" s="84"/>
      <c r="E17" s="84"/>
    </row>
    <row r="18" spans="1:5" ht="9">
      <c r="A18" s="72" t="s">
        <v>175</v>
      </c>
      <c r="B18" s="760" t="s">
        <v>176</v>
      </c>
      <c r="C18" s="760"/>
      <c r="D18" s="84">
        <v>-10612</v>
      </c>
      <c r="E18" s="84">
        <v>6951</v>
      </c>
    </row>
    <row r="19" spans="1:5" ht="9">
      <c r="A19" s="72" t="s">
        <v>177</v>
      </c>
      <c r="B19" s="760" t="s">
        <v>178</v>
      </c>
      <c r="C19" s="760"/>
      <c r="D19" s="84"/>
      <c r="E19" s="84"/>
    </row>
    <row r="20" spans="1:5" ht="9">
      <c r="A20" s="72" t="s">
        <v>179</v>
      </c>
      <c r="B20" s="760" t="s">
        <v>180</v>
      </c>
      <c r="C20" s="760"/>
      <c r="D20" s="84">
        <v>768</v>
      </c>
      <c r="E20" s="84">
        <v>5909</v>
      </c>
    </row>
    <row r="21" spans="1:5" ht="9">
      <c r="A21" s="72" t="s">
        <v>181</v>
      </c>
      <c r="B21" s="768" t="s">
        <v>182</v>
      </c>
      <c r="C21" s="768"/>
      <c r="D21" s="84">
        <v>-62</v>
      </c>
      <c r="E21" s="84">
        <v>-54</v>
      </c>
    </row>
    <row r="22" spans="1:5" ht="22.5" customHeight="1">
      <c r="A22" s="72" t="s">
        <v>183</v>
      </c>
      <c r="B22" s="763" t="s">
        <v>184</v>
      </c>
      <c r="C22" s="764"/>
      <c r="D22" s="84"/>
      <c r="E22" s="84"/>
    </row>
    <row r="23" spans="1:5" ht="22.5" customHeight="1">
      <c r="A23" s="72" t="s">
        <v>185</v>
      </c>
      <c r="B23" s="763" t="s">
        <v>186</v>
      </c>
      <c r="C23" s="764"/>
      <c r="D23" s="84"/>
      <c r="E23" s="84"/>
    </row>
    <row r="24" spans="1:5" ht="9">
      <c r="A24" s="72" t="s">
        <v>187</v>
      </c>
      <c r="B24" s="763" t="s">
        <v>188</v>
      </c>
      <c r="C24" s="764"/>
      <c r="D24" s="84">
        <v>-208</v>
      </c>
      <c r="E24" s="84"/>
    </row>
    <row r="25" spans="1:5" ht="22.5" customHeight="1">
      <c r="A25" s="73" t="s">
        <v>189</v>
      </c>
      <c r="B25" s="765" t="s">
        <v>190</v>
      </c>
      <c r="C25" s="765"/>
      <c r="D25" s="84">
        <v>-22305</v>
      </c>
      <c r="E25" s="84">
        <v>11502</v>
      </c>
    </row>
    <row r="26" spans="1:5" ht="29.25" customHeight="1">
      <c r="A26" s="71" t="s">
        <v>546</v>
      </c>
      <c r="B26" s="766" t="s">
        <v>209</v>
      </c>
      <c r="C26" s="767"/>
      <c r="D26" s="244">
        <f>SUM(D27:D30)</f>
        <v>6751</v>
      </c>
      <c r="E26" s="244">
        <f>SUM(E27:E30)</f>
        <v>-9686</v>
      </c>
    </row>
    <row r="27" spans="1:5" ht="9">
      <c r="A27" s="72" t="s">
        <v>210</v>
      </c>
      <c r="B27" s="768" t="s">
        <v>211</v>
      </c>
      <c r="C27" s="768"/>
      <c r="D27" s="84">
        <v>-380</v>
      </c>
      <c r="E27" s="84">
        <v>1893</v>
      </c>
    </row>
    <row r="28" spans="1:5" ht="9">
      <c r="A28" s="72" t="s">
        <v>212</v>
      </c>
      <c r="B28" s="768" t="s">
        <v>213</v>
      </c>
      <c r="C28" s="768"/>
      <c r="D28" s="84">
        <v>4986</v>
      </c>
      <c r="E28" s="84">
        <v>-9768</v>
      </c>
    </row>
    <row r="29" spans="1:5" ht="9">
      <c r="A29" s="72" t="s">
        <v>214</v>
      </c>
      <c r="B29" s="768" t="s">
        <v>215</v>
      </c>
      <c r="C29" s="768"/>
      <c r="D29" s="84">
        <v>2145</v>
      </c>
      <c r="E29" s="84">
        <v>-1811</v>
      </c>
    </row>
    <row r="30" spans="1:5" ht="22.5" customHeight="1">
      <c r="A30" s="74" t="s">
        <v>216</v>
      </c>
      <c r="B30" s="765" t="s">
        <v>217</v>
      </c>
      <c r="C30" s="765"/>
      <c r="D30" s="85"/>
      <c r="E30" s="85"/>
    </row>
    <row r="31" spans="1:5" ht="22.5" customHeight="1">
      <c r="A31" s="74"/>
      <c r="B31" s="769" t="s">
        <v>221</v>
      </c>
      <c r="C31" s="769"/>
      <c r="D31" s="245">
        <f>D11+D12+D26</f>
        <v>98633</v>
      </c>
      <c r="E31" s="245">
        <f>E11+E12+E26</f>
        <v>117347</v>
      </c>
    </row>
    <row r="32" spans="1:5" ht="9">
      <c r="A32" s="72" t="s">
        <v>547</v>
      </c>
      <c r="B32" s="763" t="s">
        <v>555</v>
      </c>
      <c r="C32" s="764"/>
      <c r="D32" s="84"/>
      <c r="E32" s="84"/>
    </row>
    <row r="33" spans="1:5" ht="9">
      <c r="A33" s="72" t="s">
        <v>548</v>
      </c>
      <c r="B33" s="763" t="s">
        <v>556</v>
      </c>
      <c r="C33" s="764"/>
      <c r="D33" s="84"/>
      <c r="E33" s="84"/>
    </row>
    <row r="34" spans="1:5" ht="9">
      <c r="A34" s="770" t="s">
        <v>549</v>
      </c>
      <c r="B34" s="765" t="s">
        <v>222</v>
      </c>
      <c r="C34" s="765"/>
      <c r="D34" s="773"/>
      <c r="E34" s="773"/>
    </row>
    <row r="35" spans="1:5" ht="9">
      <c r="A35" s="770"/>
      <c r="B35" s="765"/>
      <c r="C35" s="765"/>
      <c r="D35" s="773"/>
      <c r="E35" s="773"/>
    </row>
    <row r="36" spans="1:5" ht="22.5" customHeight="1">
      <c r="A36" s="72" t="s">
        <v>550</v>
      </c>
      <c r="B36" s="763" t="s">
        <v>560</v>
      </c>
      <c r="C36" s="764"/>
      <c r="D36" s="84"/>
      <c r="E36" s="84"/>
    </row>
    <row r="37" spans="1:5" ht="9.75">
      <c r="A37" s="72"/>
      <c r="B37" s="771" t="s">
        <v>800</v>
      </c>
      <c r="C37" s="772"/>
      <c r="D37" s="246">
        <f>SUM(D11+D12+D26+D32+D33+D34+D36)</f>
        <v>98633</v>
      </c>
      <c r="E37" s="246">
        <f>SUM(E11+E12+E26+E32+E33+E34+E36)</f>
        <v>117347</v>
      </c>
    </row>
    <row r="38" spans="1:5" ht="22.5" customHeight="1">
      <c r="A38" s="72" t="s">
        <v>552</v>
      </c>
      <c r="B38" s="763" t="s">
        <v>311</v>
      </c>
      <c r="C38" s="764"/>
      <c r="D38" s="84">
        <v>-2717</v>
      </c>
      <c r="E38" s="84">
        <v>-3729</v>
      </c>
    </row>
    <row r="39" spans="1:5" ht="9">
      <c r="A39" s="72" t="s">
        <v>553</v>
      </c>
      <c r="B39" s="763" t="s">
        <v>758</v>
      </c>
      <c r="C39" s="764"/>
      <c r="D39" s="84">
        <v>62</v>
      </c>
      <c r="E39" s="84">
        <v>54</v>
      </c>
    </row>
    <row r="40" spans="1:5" ht="9">
      <c r="A40" s="72" t="s">
        <v>554</v>
      </c>
      <c r="B40" s="763" t="s">
        <v>759</v>
      </c>
      <c r="C40" s="764"/>
      <c r="D40" s="84">
        <v>-768</v>
      </c>
      <c r="E40" s="84">
        <v>-5909</v>
      </c>
    </row>
    <row r="41" spans="1:5" ht="9.75">
      <c r="A41" s="72"/>
      <c r="B41" s="771" t="s">
        <v>801</v>
      </c>
      <c r="C41" s="772"/>
      <c r="D41" s="246">
        <f>SUM(D11+D12+D26+D32+D33+D34+D36+D38+D39+D40)</f>
        <v>95210</v>
      </c>
      <c r="E41" s="246">
        <f>SUM(E11+E12+E26+E32+E33+E34+E36+E38+E39+E40)</f>
        <v>107763</v>
      </c>
    </row>
    <row r="42" spans="1:5" ht="9.75">
      <c r="A42" s="774" t="s">
        <v>561</v>
      </c>
      <c r="B42" s="775"/>
      <c r="C42" s="775"/>
      <c r="D42" s="775"/>
      <c r="E42" s="776"/>
    </row>
    <row r="43" spans="1:5" ht="9">
      <c r="A43" s="72" t="s">
        <v>562</v>
      </c>
      <c r="B43" s="768" t="s">
        <v>414</v>
      </c>
      <c r="C43" s="768"/>
      <c r="D43" s="1"/>
      <c r="E43" s="1"/>
    </row>
    <row r="44" spans="1:5" ht="9">
      <c r="A44" s="72" t="s">
        <v>563</v>
      </c>
      <c r="B44" s="768" t="s">
        <v>415</v>
      </c>
      <c r="C44" s="768"/>
      <c r="D44" s="1">
        <v>-7877</v>
      </c>
      <c r="E44" s="1">
        <v>-14068</v>
      </c>
    </row>
    <row r="45" spans="1:5" ht="27.75" customHeight="1">
      <c r="A45" s="74" t="s">
        <v>564</v>
      </c>
      <c r="B45" s="765" t="s">
        <v>231</v>
      </c>
      <c r="C45" s="765"/>
      <c r="D45" s="78"/>
      <c r="E45" s="78"/>
    </row>
    <row r="46" spans="1:5" ht="9">
      <c r="A46" s="72" t="s">
        <v>565</v>
      </c>
      <c r="B46" s="768" t="s">
        <v>566</v>
      </c>
      <c r="C46" s="768"/>
      <c r="D46" s="1"/>
      <c r="E46" s="1"/>
    </row>
    <row r="47" spans="1:5" ht="9">
      <c r="A47" s="72" t="s">
        <v>567</v>
      </c>
      <c r="B47" s="768" t="s">
        <v>568</v>
      </c>
      <c r="C47" s="768"/>
      <c r="D47" s="1">
        <v>208</v>
      </c>
      <c r="E47" s="1"/>
    </row>
    <row r="48" spans="1:5" ht="27.75" customHeight="1">
      <c r="A48" s="74" t="s">
        <v>569</v>
      </c>
      <c r="B48" s="765" t="s">
        <v>237</v>
      </c>
      <c r="C48" s="765"/>
      <c r="D48" s="78"/>
      <c r="E48" s="78"/>
    </row>
    <row r="49" spans="1:5" ht="22.5" customHeight="1">
      <c r="A49" s="74" t="s">
        <v>575</v>
      </c>
      <c r="B49" s="765" t="s">
        <v>304</v>
      </c>
      <c r="C49" s="765"/>
      <c r="D49" s="78"/>
      <c r="E49" s="78"/>
    </row>
    <row r="50" spans="1:5" ht="22.5" customHeight="1">
      <c r="A50" s="74" t="s">
        <v>576</v>
      </c>
      <c r="B50" s="765" t="s">
        <v>577</v>
      </c>
      <c r="C50" s="765"/>
      <c r="D50" s="78"/>
      <c r="E50" s="78"/>
    </row>
    <row r="51" spans="1:5" ht="22.5" customHeight="1">
      <c r="A51" s="73" t="s">
        <v>578</v>
      </c>
      <c r="B51" s="778" t="s">
        <v>238</v>
      </c>
      <c r="C51" s="778"/>
      <c r="D51" s="1"/>
      <c r="E51" s="1"/>
    </row>
    <row r="52" spans="1:5" ht="22.5" customHeight="1">
      <c r="A52" s="73" t="s">
        <v>579</v>
      </c>
      <c r="B52" s="778" t="s">
        <v>239</v>
      </c>
      <c r="C52" s="778"/>
      <c r="D52" s="1"/>
      <c r="E52" s="1"/>
    </row>
    <row r="53" spans="1:5" ht="9">
      <c r="A53" s="73" t="s">
        <v>580</v>
      </c>
      <c r="B53" s="777" t="s">
        <v>240</v>
      </c>
      <c r="C53" s="778"/>
      <c r="D53" s="1"/>
      <c r="E53" s="1"/>
    </row>
    <row r="54" spans="1:5" ht="9">
      <c r="A54" s="73" t="s">
        <v>581</v>
      </c>
      <c r="B54" s="777" t="s">
        <v>241</v>
      </c>
      <c r="C54" s="778"/>
      <c r="D54" s="1"/>
      <c r="E54" s="1"/>
    </row>
    <row r="55" spans="1:5" ht="22.5" customHeight="1">
      <c r="A55" s="73" t="s">
        <v>582</v>
      </c>
      <c r="B55" s="777" t="s">
        <v>242</v>
      </c>
      <c r="C55" s="778"/>
      <c r="D55" s="1"/>
      <c r="E55" s="1"/>
    </row>
    <row r="56" spans="1:5" ht="22.5" customHeight="1">
      <c r="A56" s="75" t="s">
        <v>583</v>
      </c>
      <c r="B56" s="777" t="s">
        <v>244</v>
      </c>
      <c r="C56" s="778"/>
      <c r="D56" s="1"/>
      <c r="E56" s="1"/>
    </row>
    <row r="57" spans="1:5" ht="9">
      <c r="A57" s="75" t="s">
        <v>243</v>
      </c>
      <c r="B57" s="777" t="s">
        <v>245</v>
      </c>
      <c r="C57" s="778"/>
      <c r="D57" s="1"/>
      <c r="E57" s="1"/>
    </row>
    <row r="58" spans="1:5" ht="9">
      <c r="A58" s="75" t="s">
        <v>584</v>
      </c>
      <c r="B58" s="779" t="s">
        <v>762</v>
      </c>
      <c r="C58" s="760"/>
      <c r="D58" s="1"/>
      <c r="E58" s="1"/>
    </row>
    <row r="59" spans="1:5" ht="9">
      <c r="A59" s="75" t="s">
        <v>585</v>
      </c>
      <c r="B59" s="779" t="s">
        <v>763</v>
      </c>
      <c r="C59" s="760"/>
      <c r="D59" s="1"/>
      <c r="E59" s="1"/>
    </row>
    <row r="60" spans="1:5" ht="9">
      <c r="A60" s="75" t="s">
        <v>586</v>
      </c>
      <c r="B60" s="779" t="s">
        <v>246</v>
      </c>
      <c r="C60" s="760"/>
      <c r="D60" s="1"/>
      <c r="E60" s="1"/>
    </row>
    <row r="61" spans="1:5" ht="9">
      <c r="A61" s="75" t="s">
        <v>587</v>
      </c>
      <c r="B61" s="779" t="s">
        <v>588</v>
      </c>
      <c r="C61" s="760"/>
      <c r="D61" s="1"/>
      <c r="E61" s="1"/>
    </row>
    <row r="62" spans="1:5" ht="9.75">
      <c r="A62" s="76" t="s">
        <v>441</v>
      </c>
      <c r="B62" s="780" t="s">
        <v>220</v>
      </c>
      <c r="C62" s="781"/>
      <c r="D62" s="247">
        <f>SUM(D43:D61)</f>
        <v>-7669</v>
      </c>
      <c r="E62" s="247">
        <f>SUM(E43:E61)</f>
        <v>-14068</v>
      </c>
    </row>
    <row r="63" spans="1:5" ht="9.75">
      <c r="A63" s="782" t="s">
        <v>589</v>
      </c>
      <c r="B63" s="783"/>
      <c r="C63" s="783"/>
      <c r="D63" s="784"/>
      <c r="E63" s="785"/>
    </row>
    <row r="64" spans="1:5" ht="9">
      <c r="A64" s="77" t="s">
        <v>509</v>
      </c>
      <c r="B64" s="786" t="s">
        <v>250</v>
      </c>
      <c r="C64" s="762"/>
      <c r="D64" s="248">
        <f>SUM(D65:D72)</f>
        <v>0</v>
      </c>
      <c r="E64" s="248">
        <f>SUM(E65:E72)</f>
        <v>0</v>
      </c>
    </row>
    <row r="65" spans="1:5" ht="9">
      <c r="A65" s="75" t="s">
        <v>590</v>
      </c>
      <c r="B65" s="779" t="s">
        <v>251</v>
      </c>
      <c r="C65" s="760"/>
      <c r="D65" s="1"/>
      <c r="E65" s="1"/>
    </row>
    <row r="66" spans="1:5" ht="9">
      <c r="A66" s="75" t="s">
        <v>591</v>
      </c>
      <c r="B66" s="779" t="s">
        <v>67</v>
      </c>
      <c r="C66" s="760"/>
      <c r="D66" s="1"/>
      <c r="E66" s="1"/>
    </row>
    <row r="67" spans="1:5" ht="9">
      <c r="A67" s="75" t="s">
        <v>20</v>
      </c>
      <c r="B67" s="779" t="s">
        <v>21</v>
      </c>
      <c r="C67" s="760"/>
      <c r="D67" s="1"/>
      <c r="E67" s="1"/>
    </row>
    <row r="68" spans="1:5" ht="9">
      <c r="A68" s="75" t="s">
        <v>22</v>
      </c>
      <c r="B68" s="779" t="s">
        <v>270</v>
      </c>
      <c r="C68" s="760"/>
      <c r="D68" s="1"/>
      <c r="E68" s="1"/>
    </row>
    <row r="69" spans="1:5" ht="9">
      <c r="A69" s="75" t="s">
        <v>23</v>
      </c>
      <c r="B69" s="779" t="s">
        <v>24</v>
      </c>
      <c r="C69" s="760"/>
      <c r="D69" s="1"/>
      <c r="E69" s="1"/>
    </row>
    <row r="70" spans="1:5" ht="9">
      <c r="A70" s="75" t="s">
        <v>25</v>
      </c>
      <c r="B70" s="779" t="s">
        <v>68</v>
      </c>
      <c r="C70" s="760"/>
      <c r="D70" s="1"/>
      <c r="E70" s="1"/>
    </row>
    <row r="71" spans="1:5" ht="22.5" customHeight="1">
      <c r="A71" s="75" t="s">
        <v>26</v>
      </c>
      <c r="B71" s="779" t="s">
        <v>592</v>
      </c>
      <c r="C71" s="760"/>
      <c r="D71" s="1"/>
      <c r="E71" s="1"/>
    </row>
    <row r="72" spans="1:5" ht="9">
      <c r="A72" s="75" t="s">
        <v>29</v>
      </c>
      <c r="B72" s="779" t="s">
        <v>271</v>
      </c>
      <c r="C72" s="760"/>
      <c r="D72" s="1"/>
      <c r="E72" s="1"/>
    </row>
    <row r="73" spans="1:5" ht="18.75" customHeight="1">
      <c r="A73" s="77" t="s">
        <v>30</v>
      </c>
      <c r="B73" s="786" t="s">
        <v>69</v>
      </c>
      <c r="C73" s="762"/>
      <c r="D73" s="248">
        <f>SUM(D74:D82)</f>
        <v>-90138</v>
      </c>
      <c r="E73" s="248">
        <f>SUM(E74:E82)</f>
        <v>-91602</v>
      </c>
    </row>
    <row r="74" spans="1:5" ht="9">
      <c r="A74" s="75" t="s">
        <v>31</v>
      </c>
      <c r="B74" s="779" t="s">
        <v>272</v>
      </c>
      <c r="C74" s="760"/>
      <c r="D74" s="1"/>
      <c r="E74" s="1"/>
    </row>
    <row r="75" spans="1:5" ht="9">
      <c r="A75" s="75" t="s">
        <v>32</v>
      </c>
      <c r="B75" s="779" t="s">
        <v>273</v>
      </c>
      <c r="C75" s="760"/>
      <c r="D75" s="1"/>
      <c r="E75" s="1"/>
    </row>
    <row r="76" spans="1:5" ht="22.5" customHeight="1">
      <c r="A76" s="75" t="s">
        <v>33</v>
      </c>
      <c r="B76" s="779" t="s">
        <v>274</v>
      </c>
      <c r="C76" s="760"/>
      <c r="D76" s="1"/>
      <c r="E76" s="1"/>
    </row>
    <row r="77" spans="1:5" ht="22.5" customHeight="1">
      <c r="A77" s="75" t="s">
        <v>34</v>
      </c>
      <c r="B77" s="779" t="s">
        <v>275</v>
      </c>
      <c r="C77" s="760"/>
      <c r="D77" s="1"/>
      <c r="E77" s="1"/>
    </row>
    <row r="78" spans="1:5" ht="9">
      <c r="A78" s="75" t="s">
        <v>35</v>
      </c>
      <c r="B78" s="779" t="s">
        <v>276</v>
      </c>
      <c r="C78" s="760"/>
      <c r="D78" s="1"/>
      <c r="E78" s="1"/>
    </row>
    <row r="79" spans="1:5" ht="9">
      <c r="A79" s="75" t="s">
        <v>48</v>
      </c>
      <c r="B79" s="779" t="s">
        <v>49</v>
      </c>
      <c r="C79" s="760"/>
      <c r="D79" s="1">
        <v>-90138</v>
      </c>
      <c r="E79" s="1">
        <v>-91602</v>
      </c>
    </row>
    <row r="80" spans="1:5" ht="9">
      <c r="A80" s="75" t="s">
        <v>50</v>
      </c>
      <c r="B80" s="779" t="s">
        <v>277</v>
      </c>
      <c r="C80" s="760"/>
      <c r="D80" s="1"/>
      <c r="E80" s="1"/>
    </row>
    <row r="81" spans="1:5" ht="22.5" customHeight="1">
      <c r="A81" s="75" t="s">
        <v>51</v>
      </c>
      <c r="B81" s="779" t="s">
        <v>278</v>
      </c>
      <c r="C81" s="760"/>
      <c r="D81" s="1"/>
      <c r="E81" s="1"/>
    </row>
    <row r="82" spans="1:5" ht="22.5" customHeight="1">
      <c r="A82" s="75" t="s">
        <v>52</v>
      </c>
      <c r="B82" s="779" t="s">
        <v>70</v>
      </c>
      <c r="C82" s="760"/>
      <c r="D82" s="1"/>
      <c r="E82" s="1"/>
    </row>
    <row r="83" spans="1:5" ht="9">
      <c r="A83" s="75" t="s">
        <v>53</v>
      </c>
      <c r="B83" s="779" t="s">
        <v>279</v>
      </c>
      <c r="C83" s="760"/>
      <c r="D83" s="1"/>
      <c r="E83" s="1"/>
    </row>
    <row r="84" spans="1:5" ht="22.5" customHeight="1">
      <c r="A84" s="75" t="s">
        <v>54</v>
      </c>
      <c r="B84" s="779" t="s">
        <v>280</v>
      </c>
      <c r="C84" s="760"/>
      <c r="D84" s="1"/>
      <c r="E84" s="1"/>
    </row>
    <row r="85" spans="1:5" ht="22.5" customHeight="1">
      <c r="A85" s="75" t="s">
        <v>55</v>
      </c>
      <c r="B85" s="779" t="s">
        <v>281</v>
      </c>
      <c r="C85" s="760"/>
      <c r="D85" s="1"/>
      <c r="E85" s="1"/>
    </row>
    <row r="86" spans="1:5" ht="22.5" customHeight="1">
      <c r="A86" s="75" t="s">
        <v>56</v>
      </c>
      <c r="B86" s="779" t="s">
        <v>282</v>
      </c>
      <c r="C86" s="760"/>
      <c r="D86" s="1"/>
      <c r="E86" s="1"/>
    </row>
    <row r="87" spans="1:5" ht="9">
      <c r="A87" s="75" t="s">
        <v>57</v>
      </c>
      <c r="B87" s="779" t="s">
        <v>283</v>
      </c>
      <c r="C87" s="760"/>
      <c r="D87" s="1"/>
      <c r="E87" s="1"/>
    </row>
    <row r="88" spans="1:5" ht="9">
      <c r="A88" s="75" t="s">
        <v>58</v>
      </c>
      <c r="B88" s="779" t="s">
        <v>760</v>
      </c>
      <c r="C88" s="760"/>
      <c r="D88" s="1"/>
      <c r="E88" s="1"/>
    </row>
    <row r="89" spans="1:5" ht="9">
      <c r="A89" s="75" t="s">
        <v>112</v>
      </c>
      <c r="B89" s="779" t="s">
        <v>761</v>
      </c>
      <c r="C89" s="760"/>
      <c r="D89" s="1"/>
      <c r="E89" s="1"/>
    </row>
    <row r="90" spans="1:5" ht="9.75">
      <c r="A90" s="180" t="s">
        <v>451</v>
      </c>
      <c r="B90" s="780" t="s">
        <v>284</v>
      </c>
      <c r="C90" s="781"/>
      <c r="D90" s="249">
        <f>SUM(D64+D73+D83+D84+D85+D86+D87+D88+D89)</f>
        <v>-90138</v>
      </c>
      <c r="E90" s="249">
        <f>SUM(E64+E73+E83+E84+E85+E86+E87+E88+E89)</f>
        <v>-91602</v>
      </c>
    </row>
    <row r="91" spans="1:5" ht="9.75">
      <c r="A91" s="181" t="s">
        <v>458</v>
      </c>
      <c r="B91" s="787" t="s">
        <v>71</v>
      </c>
      <c r="C91" s="788"/>
      <c r="D91" s="249">
        <f>D41+D62+D90</f>
        <v>-2597</v>
      </c>
      <c r="E91" s="249">
        <f>E41+E62+E90</f>
        <v>2093</v>
      </c>
    </row>
    <row r="92" spans="1:5" ht="9.75">
      <c r="A92" s="181" t="s">
        <v>511</v>
      </c>
      <c r="B92" s="787" t="s">
        <v>285</v>
      </c>
      <c r="C92" s="788"/>
      <c r="D92" s="182">
        <v>80459</v>
      </c>
      <c r="E92" s="182">
        <v>78366</v>
      </c>
    </row>
    <row r="93" spans="1:5" ht="22.5" customHeight="1">
      <c r="A93" s="181" t="s">
        <v>512</v>
      </c>
      <c r="B93" s="787" t="s">
        <v>286</v>
      </c>
      <c r="C93" s="788"/>
      <c r="D93" s="182">
        <v>77862</v>
      </c>
      <c r="E93" s="182">
        <v>80459</v>
      </c>
    </row>
    <row r="94" spans="1:5" ht="22.5" customHeight="1">
      <c r="A94" s="181" t="s">
        <v>513</v>
      </c>
      <c r="B94" s="787" t="s">
        <v>287</v>
      </c>
      <c r="C94" s="788"/>
      <c r="D94" s="182"/>
      <c r="E94" s="182"/>
    </row>
    <row r="95" spans="1:5" ht="22.5" customHeight="1">
      <c r="A95" s="181" t="s">
        <v>514</v>
      </c>
      <c r="B95" s="787" t="s">
        <v>303</v>
      </c>
      <c r="C95" s="788"/>
      <c r="D95" s="182">
        <v>77862</v>
      </c>
      <c r="E95" s="182">
        <v>80459</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5.75" thickBot="1">
      <c r="A2" s="789" t="s">
        <v>223</v>
      </c>
      <c r="B2" s="789"/>
    </row>
    <row r="3" spans="1:2" ht="13.5" thickBot="1">
      <c r="A3" s="86" t="s">
        <v>224</v>
      </c>
      <c r="B3" s="87" t="s">
        <v>225</v>
      </c>
    </row>
    <row r="4" spans="1:2" ht="15">
      <c r="A4" s="88" t="s">
        <v>226</v>
      </c>
      <c r="B4" s="89" t="str">
        <f>IF(Ročná_správa!B6=0,"Položka Informačná povinnosť za rok nie je vyplnená","Test vyhovel formálnej kontrole")</f>
        <v>Test vyhovel formálnej kontrole</v>
      </c>
    </row>
    <row r="5" spans="1:2" ht="15">
      <c r="A5" s="90" t="s">
        <v>422</v>
      </c>
      <c r="B5" s="91" t="str">
        <f>IF(Ročná_správa!E6=0,"Položka IČO nie je vyplnená","Test vyhovel formálnej kontrole")</f>
        <v>Test vyhovel formálnej kontrole</v>
      </c>
    </row>
    <row r="6" spans="1:2" ht="15">
      <c r="A6" s="92" t="s">
        <v>424</v>
      </c>
      <c r="B6" s="93" t="str">
        <f>IF(Ročná_správa!B12=0,"Položka Obchodné meno/názov nie je vyplnená","Test vyhovel formálnej kontrole")</f>
        <v>Test vyhovel formálnej kontrole</v>
      </c>
    </row>
    <row r="7" spans="1:2" ht="15">
      <c r="A7" s="94" t="s">
        <v>227</v>
      </c>
      <c r="B7" s="93" t="str">
        <f>IF(Ročná_správa!F38=0,"Položka Dátum zverejnenia ročnej správy nie je vyplnená","Test vyhovel formálnej kontrole")</f>
        <v>Test vyhovel formálnej kontrole</v>
      </c>
    </row>
    <row r="8" spans="1:2" ht="15">
      <c r="A8" s="88" t="s">
        <v>228</v>
      </c>
      <c r="B8" s="95" t="str">
        <f>IF(Ročná_správa!A77=0,"Položka Obchodné meno audítorskej spoločnosti... nie je vyplnená","Test vyhovel formálnej kontrole")</f>
        <v>Test vyhovel formálnej kontrole</v>
      </c>
    </row>
    <row r="9" spans="1:2" ht="15">
      <c r="A9" s="90" t="s">
        <v>229</v>
      </c>
      <c r="B9" s="96" t="str">
        <f>IF(Ročná_správa!G83=0,"Položka Zostavuje konsolidovanú účtovnú závierku nie je vyplnená","Test vyhovel formálnej kontrole")</f>
        <v>Test vyhovel formálnej kontrole</v>
      </c>
    </row>
    <row r="10" spans="1:2" ht="15">
      <c r="A10" s="97" t="s">
        <v>230</v>
      </c>
      <c r="B10" s="96" t="str">
        <f>IF(Ročná_správa!D288=0,"Položka Vydané dlhopisy nie je vyplnená","Test vyhovel formálnej kontrole")</f>
        <v>Test vyhovel formálnej kontrole</v>
      </c>
    </row>
    <row r="11" spans="1:2" ht="15">
      <c r="A11" s="97" t="s">
        <v>18</v>
      </c>
      <c r="B11" s="96"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marketing</cp:lastModifiedBy>
  <cp:lastPrinted>2018-03-28T10:48:40Z</cp:lastPrinted>
  <dcterms:created xsi:type="dcterms:W3CDTF">2002-10-09T11:25:34Z</dcterms:created>
  <dcterms:modified xsi:type="dcterms:W3CDTF">2018-04-27T09:18:03Z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